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808" documentId="8_{0AF97D8C-5140-4157-B33E-E6D15CF712ED}" xr6:coauthVersionLast="47" xr6:coauthVersionMax="47" xr10:uidLastSave="{285F9DDD-D7AE-4111-A475-FDA7B61F3434}"/>
  <bookViews>
    <workbookView xWindow="28680" yWindow="825" windowWidth="29040" windowHeight="15720" activeTab="1" xr2:uid="{00000000-000D-0000-FFFF-FFFF00000000}"/>
  </bookViews>
  <sheets>
    <sheet name="ENGLISH" sheetId="15" r:id="rId1"/>
    <sheet name="FRANÇAIS" sheetId="16" r:id="rId2"/>
  </sheets>
  <definedNames>
    <definedName name="_xlnm.Print_Area" localSheetId="0">ENGLISH!$A$1:$O$87</definedName>
    <definedName name="_xlnm.Print_Area" localSheetId="1">FRANÇAIS!$A$1:$O$87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16" l="1"/>
  <c r="H59" i="16"/>
  <c r="V61" i="16" l="1"/>
  <c r="V59" i="16"/>
  <c r="V57" i="16"/>
  <c r="V55" i="16"/>
  <c r="V53" i="16"/>
  <c r="V51" i="16"/>
  <c r="F51" i="16"/>
  <c r="D61" i="16" l="1"/>
  <c r="B61" i="16"/>
  <c r="D59" i="16"/>
  <c r="B59" i="16"/>
  <c r="D57" i="16"/>
  <c r="B57" i="16"/>
  <c r="D55" i="16"/>
  <c r="B55" i="16"/>
  <c r="D53" i="16"/>
  <c r="B53" i="16"/>
  <c r="K51" i="16"/>
  <c r="D51" i="16"/>
  <c r="B51" i="16"/>
  <c r="D70" i="16" l="1"/>
  <c r="F25" i="16"/>
  <c r="E25" i="16"/>
  <c r="D25" i="16"/>
  <c r="C25" i="16"/>
  <c r="X24" i="16"/>
  <c r="X23" i="16"/>
  <c r="X22" i="16"/>
  <c r="H57" i="16" s="1"/>
  <c r="X21" i="16"/>
  <c r="H55" i="16" s="1"/>
  <c r="X20" i="16"/>
  <c r="X19" i="16"/>
  <c r="H51" i="16" s="1"/>
  <c r="D17" i="16" l="1"/>
  <c r="W61" i="16"/>
  <c r="B62" i="16" s="1"/>
  <c r="W59" i="16"/>
  <c r="B60" i="16" s="1"/>
  <c r="G81" i="16"/>
  <c r="H81" i="16" s="1"/>
  <c r="I81" i="16" s="1"/>
  <c r="D81" i="16"/>
  <c r="W53" i="16"/>
  <c r="B54" i="16" s="1"/>
  <c r="W57" i="16"/>
  <c r="B58" i="16" s="1"/>
  <c r="H32" i="16"/>
  <c r="H47" i="16"/>
  <c r="H48" i="16" s="1"/>
  <c r="D47" i="16"/>
  <c r="D48" i="16" s="1"/>
  <c r="F47" i="16"/>
  <c r="F48" i="16" s="1"/>
  <c r="G47" i="16"/>
  <c r="G48" i="16" s="1"/>
  <c r="E47" i="16"/>
  <c r="W51" i="16"/>
  <c r="B52" i="16" s="1"/>
  <c r="C47" i="16"/>
  <c r="C48" i="16" s="1"/>
  <c r="W55" i="16"/>
  <c r="B56" i="16" s="1"/>
  <c r="E38" i="16"/>
  <c r="E32" i="16" s="1"/>
  <c r="C38" i="16"/>
  <c r="D38" i="16" s="1"/>
  <c r="D37" i="16" s="1"/>
  <c r="E33" i="16"/>
  <c r="E34" i="16"/>
  <c r="E36" i="16"/>
  <c r="E37" i="16"/>
  <c r="D18" i="16"/>
  <c r="E81" i="16" l="1"/>
  <c r="F81" i="16" s="1"/>
  <c r="G32" i="16"/>
  <c r="J32" i="16" s="1"/>
  <c r="D33" i="16"/>
  <c r="D34" i="16"/>
  <c r="D32" i="16"/>
  <c r="E35" i="16"/>
  <c r="C33" i="16"/>
  <c r="D35" i="16"/>
  <c r="D36" i="16"/>
  <c r="C32" i="16"/>
  <c r="C37" i="16"/>
  <c r="F37" i="16" s="1"/>
  <c r="C36" i="16"/>
  <c r="C35" i="16"/>
  <c r="C34" i="16"/>
  <c r="L32" i="16" l="1"/>
  <c r="K32" i="16"/>
  <c r="F36" i="16"/>
  <c r="F35" i="16"/>
  <c r="F32" i="16"/>
  <c r="F33" i="16"/>
  <c r="F34" i="16"/>
  <c r="F38" i="16" l="1"/>
  <c r="B81" i="16"/>
  <c r="G79" i="16"/>
  <c r="E65" i="16"/>
  <c r="W37" i="16"/>
  <c r="V37" i="16"/>
  <c r="B37" i="16"/>
  <c r="W36" i="16"/>
  <c r="V36" i="16"/>
  <c r="B36" i="16"/>
  <c r="W35" i="16"/>
  <c r="B35" i="16"/>
  <c r="W34" i="16"/>
  <c r="B34" i="16"/>
  <c r="W33" i="16"/>
  <c r="B33" i="16"/>
  <c r="W32" i="16"/>
  <c r="X33" i="16" s="1"/>
  <c r="F53" i="16" s="1"/>
  <c r="V32" i="16"/>
  <c r="B32" i="16"/>
  <c r="H45" i="16"/>
  <c r="H24" i="16"/>
  <c r="H23" i="16"/>
  <c r="H22" i="16"/>
  <c r="H21" i="16"/>
  <c r="H20" i="16"/>
  <c r="H19" i="16"/>
  <c r="K10" i="16"/>
  <c r="L10" i="16" s="1"/>
  <c r="K5" i="16"/>
  <c r="K7" i="16" s="1"/>
  <c r="K9" i="16" s="1"/>
  <c r="L9" i="16" s="1"/>
  <c r="V33" i="16" l="1"/>
  <c r="H53" i="16"/>
  <c r="H33" i="16" s="1"/>
  <c r="G45" i="16"/>
  <c r="X35" i="16"/>
  <c r="F57" i="16" s="1"/>
  <c r="V35" i="16" s="1"/>
  <c r="X37" i="16"/>
  <c r="F61" i="16" s="1"/>
  <c r="X34" i="16"/>
  <c r="F55" i="16" s="1"/>
  <c r="E48" i="16" s="1"/>
  <c r="X36" i="16"/>
  <c r="F59" i="16" s="1"/>
  <c r="C45" i="16"/>
  <c r="D45" i="16"/>
  <c r="E45" i="16"/>
  <c r="F45" i="16"/>
  <c r="D70" i="15"/>
  <c r="B51" i="15"/>
  <c r="G33" i="16" l="1"/>
  <c r="H36" i="16"/>
  <c r="G36" i="16"/>
  <c r="V34" i="16"/>
  <c r="H37" i="16"/>
  <c r="G37" i="16"/>
  <c r="H35" i="16"/>
  <c r="G35" i="16"/>
  <c r="F51" i="15"/>
  <c r="K51" i="15" s="1"/>
  <c r="V61" i="15"/>
  <c r="V59" i="15"/>
  <c r="V57" i="15"/>
  <c r="V55" i="15"/>
  <c r="V53" i="15"/>
  <c r="V51" i="15"/>
  <c r="D61" i="15"/>
  <c r="B61" i="15"/>
  <c r="D59" i="15"/>
  <c r="B59" i="15"/>
  <c r="D57" i="15"/>
  <c r="B57" i="15"/>
  <c r="D55" i="15"/>
  <c r="B55" i="15"/>
  <c r="D53" i="15"/>
  <c r="B53" i="15"/>
  <c r="D51" i="15"/>
  <c r="H34" i="16" l="1"/>
  <c r="H38" i="16" s="1"/>
  <c r="G34" i="16"/>
  <c r="G38" i="16" s="1"/>
  <c r="C25" i="15"/>
  <c r="F25" i="15"/>
  <c r="E25" i="15"/>
  <c r="D25" i="15"/>
  <c r="D17" i="15" l="1"/>
  <c r="I40" i="16"/>
  <c r="H40" i="16"/>
  <c r="F70" i="16"/>
  <c r="H70" i="16" s="1"/>
  <c r="I38" i="16" s="1"/>
  <c r="G81" i="15"/>
  <c r="H81" i="15" s="1"/>
  <c r="I81" i="15" s="1"/>
  <c r="D81" i="15"/>
  <c r="B81" i="15"/>
  <c r="G79" i="15"/>
  <c r="E65" i="15"/>
  <c r="W37" i="15"/>
  <c r="V37" i="15"/>
  <c r="B37" i="15"/>
  <c r="W36" i="15"/>
  <c r="V36" i="15"/>
  <c r="B36" i="15"/>
  <c r="W35" i="15"/>
  <c r="B35" i="15"/>
  <c r="W34" i="15"/>
  <c r="B34" i="15"/>
  <c r="W33" i="15"/>
  <c r="B33" i="15"/>
  <c r="W32" i="15"/>
  <c r="X33" i="15" s="1"/>
  <c r="F53" i="15" s="1"/>
  <c r="V33" i="15" s="1"/>
  <c r="V32" i="15"/>
  <c r="B32" i="15"/>
  <c r="X24" i="15"/>
  <c r="H24" i="15"/>
  <c r="X23" i="15"/>
  <c r="H23" i="15"/>
  <c r="X22" i="15"/>
  <c r="H22" i="15"/>
  <c r="X21" i="15"/>
  <c r="H21" i="15"/>
  <c r="X20" i="15"/>
  <c r="H20" i="15"/>
  <c r="X19" i="15"/>
  <c r="H19" i="15"/>
  <c r="K10" i="15"/>
  <c r="L10" i="15" s="1"/>
  <c r="K5" i="15"/>
  <c r="K7" i="15" s="1"/>
  <c r="K9" i="15" s="1"/>
  <c r="L9" i="15" s="1"/>
  <c r="I35" i="16" l="1"/>
  <c r="J35" i="16" s="1"/>
  <c r="J38" i="16"/>
  <c r="G70" i="16" s="1"/>
  <c r="E81" i="15"/>
  <c r="F81" i="15" s="1"/>
  <c r="I37" i="16"/>
  <c r="J37" i="16" s="1"/>
  <c r="I33" i="16"/>
  <c r="J33" i="16" s="1"/>
  <c r="I34" i="16"/>
  <c r="J34" i="16" s="1"/>
  <c r="K34" i="16" s="1"/>
  <c r="I36" i="16"/>
  <c r="J36" i="16" s="1"/>
  <c r="W51" i="15"/>
  <c r="B52" i="15" s="1"/>
  <c r="D18" i="15"/>
  <c r="W57" i="15"/>
  <c r="B58" i="15" s="1"/>
  <c r="H51" i="15"/>
  <c r="W59" i="15"/>
  <c r="B60" i="15" s="1"/>
  <c r="H59" i="15"/>
  <c r="H53" i="15"/>
  <c r="W53" i="15"/>
  <c r="B54" i="15" s="1"/>
  <c r="H45" i="15"/>
  <c r="W61" i="15"/>
  <c r="B62" i="15" s="1"/>
  <c r="H61" i="15"/>
  <c r="W55" i="15"/>
  <c r="B56" i="15" s="1"/>
  <c r="E38" i="15"/>
  <c r="G47" i="15"/>
  <c r="G48" i="15" s="1"/>
  <c r="X34" i="15"/>
  <c r="F55" i="15" s="1"/>
  <c r="V34" i="15" s="1"/>
  <c r="C47" i="15"/>
  <c r="C48" i="15" s="1"/>
  <c r="G45" i="15"/>
  <c r="X35" i="15"/>
  <c r="F57" i="15" s="1"/>
  <c r="H47" i="15"/>
  <c r="H48" i="15" s="1"/>
  <c r="X36" i="15"/>
  <c r="F59" i="15" s="1"/>
  <c r="D45" i="15"/>
  <c r="D47" i="15"/>
  <c r="D48" i="15" s="1"/>
  <c r="E47" i="15"/>
  <c r="E48" i="15" s="1"/>
  <c r="X37" i="15"/>
  <c r="F61" i="15" s="1"/>
  <c r="C45" i="15"/>
  <c r="E45" i="15"/>
  <c r="F45" i="15"/>
  <c r="F47" i="15"/>
  <c r="F48" i="15" s="1"/>
  <c r="G33" i="15" l="1"/>
  <c r="E70" i="16"/>
  <c r="H55" i="15"/>
  <c r="G34" i="15" s="1"/>
  <c r="H37" i="15"/>
  <c r="G37" i="15"/>
  <c r="H36" i="15"/>
  <c r="G36" i="15"/>
  <c r="G32" i="15"/>
  <c r="L36" i="16"/>
  <c r="K36" i="16"/>
  <c r="L34" i="16"/>
  <c r="L33" i="16"/>
  <c r="K33" i="16"/>
  <c r="L37" i="16"/>
  <c r="K37" i="16"/>
  <c r="L35" i="16"/>
  <c r="K35" i="16"/>
  <c r="H57" i="15"/>
  <c r="H35" i="15" s="1"/>
  <c r="V35" i="15"/>
  <c r="H33" i="15"/>
  <c r="H32" i="15"/>
  <c r="E36" i="15"/>
  <c r="E37" i="15"/>
  <c r="E34" i="15"/>
  <c r="E33" i="15"/>
  <c r="E35" i="15"/>
  <c r="C38" i="15"/>
  <c r="E32" i="15"/>
  <c r="H34" i="15" l="1"/>
  <c r="H38" i="15" s="1"/>
  <c r="G35" i="15"/>
  <c r="G38" i="15" s="1"/>
  <c r="K38" i="16"/>
  <c r="L38" i="16"/>
  <c r="J32" i="15"/>
  <c r="C34" i="15"/>
  <c r="C36" i="15"/>
  <c r="C35" i="15"/>
  <c r="C32" i="15"/>
  <c r="D38" i="15"/>
  <c r="C33" i="15"/>
  <c r="C37" i="15"/>
  <c r="H40" i="15" l="1"/>
  <c r="I40" i="15"/>
  <c r="F70" i="15"/>
  <c r="H70" i="15" s="1"/>
  <c r="I38" i="15" s="1"/>
  <c r="K32" i="15"/>
  <c r="L32" i="15"/>
  <c r="D37" i="15"/>
  <c r="F37" i="15" s="1"/>
  <c r="D34" i="15"/>
  <c r="F34" i="15" s="1"/>
  <c r="D33" i="15"/>
  <c r="F33" i="15" s="1"/>
  <c r="D36" i="15"/>
  <c r="F36" i="15" s="1"/>
  <c r="D35" i="15"/>
  <c r="F35" i="15" s="1"/>
  <c r="D32" i="15"/>
  <c r="F32" i="15" s="1"/>
  <c r="F38" i="15" l="1"/>
  <c r="I33" i="15" l="1"/>
  <c r="J33" i="15" s="1"/>
  <c r="I35" i="15"/>
  <c r="J35" i="15" s="1"/>
  <c r="I34" i="15"/>
  <c r="J34" i="15" s="1"/>
  <c r="I37" i="15"/>
  <c r="J37" i="15" s="1"/>
  <c r="I36" i="15"/>
  <c r="J36" i="15" s="1"/>
  <c r="J38" i="15"/>
  <c r="E70" i="15" l="1"/>
  <c r="G70" i="15"/>
  <c r="L36" i="15"/>
  <c r="K36" i="15"/>
  <c r="L37" i="15"/>
  <c r="K37" i="15"/>
  <c r="K34" i="15"/>
  <c r="L34" i="15"/>
  <c r="K35" i="15"/>
  <c r="L35" i="15"/>
  <c r="K33" i="15"/>
  <c r="L33" i="15"/>
  <c r="L38" i="15" l="1"/>
  <c r="K3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95479398-5E59-4FFF-9A27-F07344482897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AFEC14E1-1B28-4571-878F-18C52140155D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</text>
    </comment>
  </commentList>
</comments>
</file>

<file path=xl/sharedStrings.xml><?xml version="1.0" encoding="utf-8"?>
<sst xmlns="http://schemas.openxmlformats.org/spreadsheetml/2006/main" count="300" uniqueCount="188">
  <si>
    <t>Project
Name:</t>
  </si>
  <si>
    <t>Project No:</t>
  </si>
  <si>
    <t>Date :</t>
  </si>
  <si>
    <t>Please complete all green cells</t>
  </si>
  <si>
    <t>Budget/Final Cost</t>
  </si>
  <si>
    <t>Total Hours</t>
  </si>
  <si>
    <t>Yes</t>
  </si>
  <si>
    <t xml:space="preserve">Budget/Hour </t>
  </si>
  <si>
    <t>Carbon Calculator Required?</t>
  </si>
  <si>
    <t>Language</t>
  </si>
  <si>
    <t># 1</t>
  </si>
  <si>
    <t># 2</t>
  </si>
  <si>
    <t># 3</t>
  </si>
  <si>
    <t># 4</t>
  </si>
  <si>
    <t># 5</t>
  </si>
  <si>
    <t># 6</t>
  </si>
  <si>
    <t>Total:</t>
  </si>
  <si>
    <t>Notes:</t>
  </si>
  <si>
    <t xml:space="preserve">Eligible CMF Contribution </t>
  </si>
  <si>
    <t>% CMF Contribution of Budget</t>
  </si>
  <si>
    <t>Adjusted Term Length</t>
  </si>
  <si>
    <t>Adjusted Exclusivity</t>
  </si>
  <si>
    <t>Revised Start Date of Term</t>
  </si>
  <si>
    <t>N/A</t>
  </si>
  <si>
    <t>÷</t>
  </si>
  <si>
    <t>x</t>
  </si>
  <si>
    <t>=</t>
  </si>
  <si>
    <t>Last Day of Maximum Term:</t>
  </si>
  <si>
    <t>Term Months</t>
  </si>
  <si>
    <t>Budget Category</t>
  </si>
  <si>
    <t>Formula</t>
  </si>
  <si>
    <t>Threshold Respected?</t>
  </si>
  <si>
    <t>Documentary</t>
  </si>
  <si>
    <t>Children and Youth</t>
  </si>
  <si>
    <t>Drama</t>
  </si>
  <si>
    <t>No</t>
  </si>
  <si>
    <t>Variety and Performing Arts</t>
  </si>
  <si>
    <t>Maximum CMF Contribution:</t>
  </si>
  <si>
    <t>Max. Contribution Respected?</t>
  </si>
  <si>
    <t>Over</t>
  </si>
  <si>
    <t>Complétez toutes les cellules vertes</t>
  </si>
  <si>
    <t>Nombre total d'heures</t>
  </si>
  <si>
    <t>Oui</t>
  </si>
  <si>
    <t>Devis/Heure</t>
  </si>
  <si>
    <t>Calculateur de carbone requis ?</t>
  </si>
  <si>
    <t>Date de fin de la période</t>
  </si>
  <si>
    <t>Durée de la période (en mois)</t>
  </si>
  <si>
    <t>Totaux :</t>
  </si>
  <si>
    <t>Contribution totale admissible du FMC</t>
  </si>
  <si>
    <t xml:space="preserve"> % Contribution du FMC sur le devis</t>
  </si>
  <si>
    <t>Dernier jour de la durée maximale</t>
  </si>
  <si>
    <t>Catégorie de devis</t>
  </si>
  <si>
    <t>Formule</t>
  </si>
  <si>
    <t>Calcul du montant</t>
  </si>
  <si>
    <t xml:space="preserve">Exigence seuil respectée ? </t>
  </si>
  <si>
    <t>Montant excédentaire
OU
(insuffisant)</t>
  </si>
  <si>
    <t>Enfants et Jeunesses</t>
  </si>
  <si>
    <t>Variétés et Arts de la scène</t>
  </si>
  <si>
    <t>Non</t>
  </si>
  <si>
    <t>Montant excédentaire</t>
  </si>
  <si>
    <t>Devis/Coût final de production</t>
  </si>
  <si>
    <t>Durée ajustée</t>
  </si>
  <si>
    <t>Durée d'exclusivité  ajustée</t>
  </si>
  <si>
    <t>Date révisée du début de la durée</t>
  </si>
  <si>
    <t>S/O</t>
  </si>
  <si>
    <t>Date:</t>
  </si>
  <si>
    <t>Documentaires</t>
  </si>
  <si>
    <r>
      <t xml:space="preserve">Exclusivité 
(en mois) </t>
    </r>
    <r>
      <rPr>
        <b/>
        <sz val="10"/>
        <color rgb="FF1F497D"/>
        <rFont val="Calibri"/>
        <family val="2"/>
        <scheme val="minor"/>
      </rPr>
      <t>(3)</t>
    </r>
  </si>
  <si>
    <t>Maximum</t>
  </si>
  <si>
    <t>Dramatiques</t>
  </si>
  <si>
    <t>Remarques :</t>
  </si>
  <si>
    <t>Contribution maximale :</t>
  </si>
  <si>
    <t>(3) : Lorsque le projet cumule des licences en plusieurs langues, ne pas compléter la colonne "Exclusivité"</t>
  </si>
  <si>
    <t>(3): If the project has licences in different languages, do not complete the "Exclusivity" column</t>
  </si>
  <si>
    <t>Genre?</t>
  </si>
  <si>
    <t>CMF Contribution</t>
  </si>
  <si>
    <t>Contribution du FMC</t>
  </si>
  <si>
    <t>Contribution maximale respectée?</t>
  </si>
  <si>
    <t>Calculated 
Amount</t>
  </si>
  <si>
    <t>Over OR 
(Shortfall)</t>
  </si>
  <si>
    <t>Number of 
Episodes</t>
  </si>
  <si>
    <t>Episode Length 
(in Min.)</t>
  </si>
  <si>
    <t>Canadian</t>
  </si>
  <si>
    <t>International</t>
  </si>
  <si>
    <r>
      <t xml:space="preserve">Exclusivity 
(In Months)
</t>
    </r>
    <r>
      <rPr>
        <b/>
        <sz val="10"/>
        <color theme="3"/>
        <rFont val="Calibri"/>
        <family val="2"/>
        <scheme val="minor"/>
      </rPr>
      <t>(3)</t>
    </r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</si>
  <si>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</si>
  <si>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t>Maximum Contribution/
Licence Fee Top-Up</t>
  </si>
  <si>
    <t>Distributor Maximum Term:</t>
  </si>
  <si>
    <t>15% of Eligible Costs</t>
  </si>
  <si>
    <t>Is the Maximum Term applicable to the Distributor?</t>
  </si>
  <si>
    <t>Nombre 
d'épisodes</t>
  </si>
  <si>
    <t>Durée des épisodes
(en min.)</t>
  </si>
  <si>
    <r>
      <t xml:space="preserve">Date de début de la période  </t>
    </r>
    <r>
      <rPr>
        <b/>
        <sz val="10"/>
        <color theme="3"/>
        <rFont val="Calibri"/>
        <family val="2"/>
        <scheme val="minor"/>
      </rPr>
      <t>(1)</t>
    </r>
  </si>
  <si>
    <t>Montant admissible de la Contribution/
Supplément de droits de diffusion</t>
  </si>
  <si>
    <t>Totaux :</t>
  </si>
  <si>
    <t>Durée maximale des droits acquis par le distributeur</t>
  </si>
  <si>
    <t>La durée maximale, est-elle applicable?</t>
  </si>
  <si>
    <t>5% des dépenses admissibles</t>
  </si>
  <si>
    <t>Don't delete this row</t>
  </si>
  <si>
    <t>Ne pas supprimer cette colonne</t>
  </si>
  <si>
    <t>Titre du 
projet :</t>
  </si>
  <si>
    <t>La durée maximale, est-elle respectée?</t>
  </si>
  <si>
    <t>Is the Maximum Term within limits?</t>
  </si>
  <si>
    <r>
      <rPr>
        <b/>
        <i/>
        <u/>
        <sz val="10"/>
        <color rgb="FF1F497D"/>
        <rFont val="Calibri"/>
        <family val="2"/>
      </rPr>
      <t xml:space="preserve">Pilots </t>
    </r>
    <r>
      <rPr>
        <b/>
        <i/>
        <sz val="10"/>
        <color rgb="FF1F497D"/>
        <rFont val="Calibri"/>
        <family val="2"/>
      </rPr>
      <t>and</t>
    </r>
    <r>
      <rPr>
        <b/>
        <i/>
        <u/>
        <sz val="10"/>
        <color rgb="FF1F497D"/>
        <rFont val="Calibri"/>
        <family val="2"/>
      </rPr>
      <t xml:space="preserve"> feature films in the Drama</t>
    </r>
    <r>
      <rPr>
        <b/>
        <i/>
        <sz val="10"/>
        <color rgb="FF1F497D"/>
        <rFont val="Calibri"/>
        <family val="2"/>
      </rPr>
      <t xml:space="preserve"> programming genre are </t>
    </r>
    <r>
      <rPr>
        <b/>
        <i/>
        <sz val="10"/>
        <color rgb="FFFF0000"/>
        <rFont val="Calibri"/>
        <family val="2"/>
      </rPr>
      <t xml:space="preserve">not eligible </t>
    </r>
  </si>
  <si>
    <r>
      <t xml:space="preserve">Les </t>
    </r>
    <r>
      <rPr>
        <b/>
        <i/>
        <u/>
        <sz val="10"/>
        <color rgb="FF1F497D"/>
        <rFont val="Calibri"/>
        <family val="2"/>
      </rPr>
      <t>pilotes</t>
    </r>
    <r>
      <rPr>
        <b/>
        <i/>
        <sz val="10"/>
        <color rgb="FF1F497D"/>
        <rFont val="Calibri"/>
        <family val="2"/>
      </rPr>
      <t xml:space="preserve"> et les </t>
    </r>
    <r>
      <rPr>
        <b/>
        <i/>
        <u/>
        <sz val="10"/>
        <color rgb="FF1F497D"/>
        <rFont val="Calibri"/>
        <family val="2"/>
      </rPr>
      <t>longs métrages dans le genre dramatique</t>
    </r>
    <r>
      <rPr>
        <b/>
        <i/>
        <sz val="10"/>
        <color rgb="FF1F497D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>ne sont pas admissibles</t>
    </r>
  </si>
  <si>
    <t>Canadien</t>
  </si>
  <si>
    <t>Langue</t>
  </si>
  <si>
    <t>No. du projet :</t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</si>
  <si>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</si>
  <si>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t>Vidéodescription requise?</t>
  </si>
  <si>
    <t>Described video required?</t>
  </si>
  <si>
    <r>
      <t xml:space="preserve">Distributeur canadien admissible
ou Télédiffuseur canadien
ou Entité internationale admissible
</t>
    </r>
    <r>
      <rPr>
        <b/>
        <sz val="10"/>
        <color rgb="FF1F497D"/>
        <rFont val="Calibri"/>
        <family val="2"/>
        <scheme val="minor"/>
      </rPr>
      <t>(1)</t>
    </r>
  </si>
  <si>
    <t>Distributeur canadien admissible
ou Télédiffuseur canadien
ou Entité internationale admissible</t>
  </si>
  <si>
    <t>Montant admissible de la participation au capital</t>
  </si>
  <si>
    <t xml:space="preserve">Maximum  Investment </t>
  </si>
  <si>
    <t>Distributor and Broadcaster Maximum Term Calculation:</t>
  </si>
  <si>
    <t>Surplus
Montants non déclencheurs</t>
  </si>
  <si>
    <t>Eligible Canadian Distributor
Or Canadian Broadcaster
Or Eligible International Entity</t>
  </si>
  <si>
    <r>
      <t xml:space="preserve">Eligible Canadian Distributor
Or Canadian Broadcaster
Or Eligible International Entity
</t>
    </r>
    <r>
      <rPr>
        <b/>
        <sz val="10"/>
        <color rgb="FF1F497D"/>
        <rFont val="Calibri"/>
        <family val="2"/>
        <scheme val="minor"/>
      </rPr>
      <t xml:space="preserve"> (1)</t>
    </r>
  </si>
  <si>
    <t>Pro-Rated Amount</t>
  </si>
  <si>
    <t>Maximum Term</t>
  </si>
  <si>
    <t>Durée maximale</t>
  </si>
  <si>
    <t>Montant proportionnel</t>
  </si>
  <si>
    <t>Formulas for B56/B58/B60 etc.</t>
  </si>
  <si>
    <t>La durée maximale ne s’applique pas (i) à un Distributeur canadien admissible apparenté au Requérant; (ii) au droit d’exploitation à l’international; et (iii) au Distributeur canadien admissible dont la Contribution minimale du marché dépasse l'exigence seuil</t>
  </si>
  <si>
    <t>*Reminder, section 3.2 of the Distributor Envelope Manual: Use of the Alternative Access Allocation requires an accompanying minimum Eligible Distribution Advance of at least $5,000 in the application</t>
  </si>
  <si>
    <t>End of Term Date</t>
  </si>
  <si>
    <t>Term Length
(in Months)</t>
  </si>
  <si>
    <r>
      <t xml:space="preserve">Eligible Distribution Advance </t>
    </r>
    <r>
      <rPr>
        <b/>
        <sz val="10"/>
        <color theme="3"/>
        <rFont val="Calibri"/>
        <family val="2"/>
        <scheme val="minor"/>
      </rPr>
      <t xml:space="preserve"> (1)*</t>
    </r>
  </si>
  <si>
    <r>
      <t xml:space="preserve">International Entity
(Intl. Right)
</t>
    </r>
    <r>
      <rPr>
        <sz val="10"/>
        <rFont val="Calibri"/>
        <family val="2"/>
        <scheme val="minor"/>
      </rPr>
      <t>Children &amp; Youth
Documentary</t>
    </r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</si>
  <si>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</si>
  <si>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r>
      <t>Eligible Canadian Distributor ("ECD") Territory</t>
    </r>
    <r>
      <rPr>
        <b/>
        <sz val="10"/>
        <color rgb="FF1F497D"/>
        <rFont val="Calibri"/>
        <family val="2"/>
        <scheme val="minor"/>
      </rPr>
      <t xml:space="preserve">
(Choose from list)</t>
    </r>
  </si>
  <si>
    <t>Totals:</t>
  </si>
  <si>
    <t>49% of Eligible Costs</t>
  </si>
  <si>
    <t>EDA+Can+Not related</t>
  </si>
  <si>
    <t>Formulas for B56/B59/B60 etc.</t>
  </si>
  <si>
    <t>Distributor
(EDA)</t>
  </si>
  <si>
    <t>Broadcaster
(ELF)</t>
  </si>
  <si>
    <r>
      <t xml:space="preserve">Intl. Entity
(EFC) </t>
    </r>
    <r>
      <rPr>
        <b/>
        <sz val="10"/>
        <color rgb="FF1F497D"/>
        <rFont val="Calibri"/>
        <family val="2"/>
        <scheme val="minor"/>
      </rPr>
      <t>(2)</t>
    </r>
  </si>
  <si>
    <t>Total Eligible Market Commitment</t>
  </si>
  <si>
    <t>% Total Eligible Market Commitment</t>
  </si>
  <si>
    <t>Surplus
No-trigger amounts</t>
  </si>
  <si>
    <t>(2): Only the included allowable EFC will appear in the Intl. Entity column (I)</t>
  </si>
  <si>
    <t>Maximum Term does not apply to (i) Eligible Canadian Distributors that are a related party to the Applicant and (ii) International Territory Exploitation Right</t>
  </si>
  <si>
    <t>Eligible Eligible Market Commitment Threshold:</t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</si>
  <si>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</t>
    </r>
  </si>
  <si>
    <t>Maximum Terms, Envelope Programs Contributions, Eligible Licence Fees (ELF), Eligible Distribution Advance (EDA) and Eligible Financial Contribution (EFC):</t>
  </si>
  <si>
    <r>
      <t>Avance de distribution admissible</t>
    </r>
    <r>
      <rPr>
        <b/>
        <sz val="10"/>
        <color theme="3"/>
        <rFont val="Calibri"/>
        <family val="2"/>
        <scheme val="minor"/>
      </rPr>
      <t xml:space="preserve"> (1)</t>
    </r>
    <r>
      <rPr>
        <b/>
        <sz val="10"/>
        <rFont val="Calibri"/>
        <family val="2"/>
        <scheme val="minor"/>
      </rPr>
      <t>*</t>
    </r>
  </si>
  <si>
    <r>
      <t xml:space="preserve">Droits de diffusion admissibles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</t>
    </r>
  </si>
  <si>
    <r>
      <t xml:space="preserve">Entité internationale
(droits int.)
</t>
    </r>
    <r>
      <rPr>
        <sz val="10"/>
        <rFont val="Calibri"/>
        <family val="2"/>
        <scheme val="minor"/>
      </rPr>
      <t>Enfants et jeunes Documentaires</t>
    </r>
  </si>
  <si>
    <t>*Rappel, section 3.2 du Guide des enveloppes des distributeurs : pour avoir recours aux enveloppes de l’accès parallèle, il faudra verser une Avance de distribution admissible d’au moins 5 000 $ au moment du dépôt de la demande</t>
  </si>
  <si>
    <t>n° 1</t>
  </si>
  <si>
    <t>Durée
(en mois)</t>
  </si>
  <si>
    <t>n° 2</t>
  </si>
  <si>
    <t>n° 3</t>
  </si>
  <si>
    <t>Durée 
(en mois)</t>
  </si>
  <si>
    <t>n° 4</t>
  </si>
  <si>
    <t>n° 5</t>
  </si>
  <si>
    <t>n° 6</t>
  </si>
  <si>
    <t>Allowable</t>
  </si>
  <si>
    <t>49 % des dépenses admissibles</t>
  </si>
  <si>
    <t>Distributor Envelope Program - English Language</t>
  </si>
  <si>
    <t>Programme des enveloppes des distributeurs - Langue française</t>
  </si>
  <si>
    <t>(2): Seul l'EFA permis apparaîtra dans la colonne pour l’Entité internationale (I)</t>
  </si>
  <si>
    <t>Distributeur
(ADA)</t>
  </si>
  <si>
    <t>Télédiffuseur
(DDA)</t>
  </si>
  <si>
    <r>
      <t xml:space="preserve">Entité internationale (EFA) </t>
    </r>
    <r>
      <rPr>
        <b/>
        <sz val="10"/>
        <color rgb="FF1F497D"/>
        <rFont val="Calibri"/>
        <family val="2"/>
        <scheme val="minor"/>
      </rPr>
      <t>(2)</t>
    </r>
  </si>
  <si>
    <t>Durées maximales, contributions des programmes des enveloppes, Droits de diffusion admissibles (« DDA ») et Avance de distribution admissible (« ADA ») et Engagement financier admissible (« EFA »):</t>
  </si>
  <si>
    <t>Calcul de la durée maximale des droits de diffusion et des avances de distribution admissibles :</t>
  </si>
  <si>
    <r>
      <t xml:space="preserve">2026-2027 - Eligible Market Commitment Thresholds, Maximum Contribution and Term Calculation Sheet
Distributor Envelope Program (DEP)
</t>
    </r>
    <r>
      <rPr>
        <b/>
        <sz val="12"/>
        <color rgb="FF0070C0"/>
        <rFont val="Calibri"/>
        <family val="2"/>
        <scheme val="minor"/>
      </rPr>
      <t>*voir onglet séparé au bas pour les projets en français</t>
    </r>
  </si>
  <si>
    <r>
      <t>Territoire du Distributeur</t>
    </r>
    <r>
      <rPr>
        <b/>
        <sz val="10"/>
        <color rgb="FF1F497D"/>
        <rFont val="Calibri"/>
        <family val="2"/>
        <scheme val="minor"/>
      </rPr>
      <t xml:space="preserve">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</si>
  <si>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t>MUST be completed for the distributor</t>
  </si>
  <si>
    <t>Doit être complété pour les
distributeurs</t>
  </si>
  <si>
    <t>Exigences seuil pour les engagements admissibles du marché :</t>
  </si>
  <si>
    <r>
      <t xml:space="preserve">2026-2027 - Feuille de calcul des exigences seuil pour les engagements admissibles du marché, de la contribution et durée maximale
Programme des enveloppes des distributeurs
</t>
    </r>
    <r>
      <rPr>
        <b/>
        <sz val="12"/>
        <color rgb="FFFF0000"/>
        <rFont val="Calibri"/>
        <family val="2"/>
        <scheme val="minor"/>
      </rPr>
      <t>* see different sheet at the bottom for an English project</t>
    </r>
  </si>
  <si>
    <t xml:space="preserve"> % sur le devis des
engagements admissibles du marché</t>
  </si>
  <si>
    <t>Total des engagements admissibles du marché</t>
  </si>
  <si>
    <r>
      <t xml:space="preserve">(1) : Entrez </t>
    </r>
    <r>
      <rPr>
        <b/>
        <i/>
        <u/>
        <sz val="10"/>
        <color theme="3"/>
        <rFont val="Calibri"/>
        <family val="2"/>
        <scheme val="minor"/>
      </rPr>
      <t xml:space="preserve">en premier </t>
    </r>
    <r>
      <rPr>
        <b/>
        <i/>
        <sz val="10"/>
        <color theme="3"/>
        <rFont val="Calibri"/>
        <family val="2"/>
        <scheme val="minor"/>
      </rPr>
      <t xml:space="preserve">et </t>
    </r>
    <r>
      <rPr>
        <b/>
        <i/>
        <u/>
        <sz val="10"/>
        <color theme="3"/>
        <rFont val="Calibri"/>
        <family val="2"/>
        <scheme val="minor"/>
      </rPr>
      <t>par ordre croissant</t>
    </r>
    <r>
      <rPr>
        <b/>
        <i/>
        <sz val="10"/>
        <color theme="3"/>
        <rFont val="Calibri"/>
        <family val="2"/>
        <scheme val="minor"/>
      </rPr>
      <t xml:space="preserve"> de début de la période des droits, l'Avance de distribution admissible pour les </t>
    </r>
    <r>
      <rPr>
        <b/>
        <i/>
        <u/>
        <sz val="10"/>
        <color theme="3"/>
        <rFont val="Calibri"/>
        <family val="2"/>
        <scheme val="minor"/>
      </rPr>
      <t>droits d'exploitation au Canada</t>
    </r>
    <r>
      <rPr>
        <b/>
        <i/>
        <sz val="10"/>
        <color theme="3"/>
        <rFont val="Calibri"/>
        <family val="2"/>
        <scheme val="minor"/>
      </rPr>
      <t xml:space="preserve"> du Distributeur canadien admissible </t>
    </r>
    <r>
      <rPr>
        <b/>
        <i/>
        <u/>
        <sz val="10"/>
        <color theme="3"/>
        <rFont val="Calibri"/>
        <family val="2"/>
        <scheme val="minor"/>
      </rPr>
      <t>non apparenté</t>
    </r>
    <r>
      <rPr>
        <b/>
        <i/>
        <sz val="10"/>
        <color theme="3"/>
        <rFont val="Calibri"/>
        <family val="2"/>
        <scheme val="minor"/>
      </rPr>
      <t xml:space="preserve"> et les Droits de diffusion admissibles du télédiffuseur canadien</t>
    </r>
  </si>
  <si>
    <r>
      <t xml:space="preserve">(1): Enter </t>
    </r>
    <r>
      <rPr>
        <b/>
        <i/>
        <u/>
        <sz val="10"/>
        <color rgb="FF1F497D"/>
        <rFont val="Calibri"/>
        <family val="2"/>
      </rPr>
      <t>first</t>
    </r>
    <r>
      <rPr>
        <b/>
        <i/>
        <sz val="10"/>
        <color rgb="FF1F497D"/>
        <rFont val="Calibri"/>
        <family val="2"/>
      </rPr>
      <t xml:space="preserve"> the Eligible Distribution Advance for the </t>
    </r>
    <r>
      <rPr>
        <b/>
        <i/>
        <u/>
        <sz val="10"/>
        <color rgb="FF1F497D"/>
        <rFont val="Calibri"/>
        <family val="2"/>
      </rPr>
      <t>Canadian Exploitation Right</t>
    </r>
    <r>
      <rPr>
        <b/>
        <i/>
        <sz val="10"/>
        <color rgb="FF1F497D"/>
        <rFont val="Calibri"/>
        <family val="2"/>
      </rPr>
      <t xml:space="preserve"> from the </t>
    </r>
    <r>
      <rPr>
        <b/>
        <i/>
        <u/>
        <sz val="10"/>
        <color rgb="FF1F497D"/>
        <rFont val="Calibri"/>
        <family val="2"/>
      </rPr>
      <t>non-related</t>
    </r>
    <r>
      <rPr>
        <b/>
        <i/>
        <sz val="10"/>
        <color rgb="FF1F497D"/>
        <rFont val="Calibri"/>
        <family val="2"/>
      </rPr>
      <t xml:space="preserve"> Eligible Canadian Distributor AND the Canadian Broadcaster's Eligible licence Fee </t>
    </r>
    <r>
      <rPr>
        <b/>
        <i/>
        <u/>
        <sz val="10"/>
        <color rgb="FF1F497D"/>
        <rFont val="Calibri"/>
        <family val="2"/>
      </rPr>
      <t>in order of start</t>
    </r>
    <r>
      <rPr>
        <b/>
        <i/>
        <sz val="10"/>
        <color rgb="FF1F497D"/>
        <rFont val="Calibri"/>
        <family val="2"/>
      </rPr>
      <t xml:space="preserve"> of term dates</t>
    </r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</si>
  <si>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>DEP contributio</t>
    </r>
    <r>
      <rPr>
        <b/>
        <sz val="10"/>
        <color theme="3"/>
        <rFont val="Calibri"/>
        <family val="2"/>
        <scheme val="minor"/>
      </rPr>
      <t>n only</t>
    </r>
  </si>
  <si>
    <r>
      <t xml:space="preserve">Contribution FMC
</t>
    </r>
    <r>
      <rPr>
        <b/>
        <sz val="10"/>
        <color rgb="FF1F497D"/>
        <rFont val="Calibri"/>
        <family val="2"/>
        <scheme val="minor"/>
      </rPr>
      <t>Env. des distributeurs seulement</t>
    </r>
  </si>
  <si>
    <t>Applications in this Program are required to have an Eligible Distribution Advance from an Eligible Canadian Distributor</t>
  </si>
  <si>
    <t>Only an Eligible: (i) Distribution Advance; (ii) Licence Fee; OR (iii) Financial Contribution amount can be entered per row</t>
  </si>
  <si>
    <t>Les demandes dans ce programme sont tenues d’inclure une avance de distribution admissible d’un Distributeur canadien admissible</t>
  </si>
  <si>
    <t>Un seul montant admissible pour (i) l'Avance de distribution (ii) les Droits de diffusion, ou (iii) l'Engagement financier peut être entré par ligne</t>
  </si>
  <si>
    <r>
      <t>International
Entity</t>
    </r>
    <r>
      <rPr>
        <b/>
        <sz val="8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Children &amp; Youth
Documentary</t>
    </r>
  </si>
  <si>
    <r>
      <t xml:space="preserve">Entité 
internationale
</t>
    </r>
    <r>
      <rPr>
        <sz val="8"/>
        <rFont val="Calibri"/>
        <family val="2"/>
        <scheme val="minor"/>
      </rPr>
      <t>Enfants et jeunes Documentaires</t>
    </r>
  </si>
  <si>
    <t>Montant permis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</si>
</sst>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yyyy/mm/dd;@"/>
    <numFmt numFmtId="175" formatCode="#,##0\ [$$-C0C]_);\(#,##0\ [$$-C0C]\)"/>
    <numFmt numFmtId="176" formatCode="[$$-1009]#,##0;[Red]\-[$$-1009]#,##0"/>
    <numFmt numFmtId="177" formatCode="[$-40C]d\-mmm\-yyyy;@"/>
    <numFmt numFmtId="178" formatCode="#,##0\ [$$-C0C]"/>
  </numFmts>
  <fonts count="71" x14ac:knownFonts="1">
    <font>
      <sz val="12"/>
      <name val="Arial"/>
    </font>
    <font>
      <sz val="12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6"/>
      <color rgb="FF00B050"/>
      <name val="Arial"/>
      <family val="2"/>
    </font>
    <font>
      <sz val="16"/>
      <color rgb="FFFF0000"/>
      <name val="Arial"/>
      <family val="2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trike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10"/>
      <color rgb="FF1F497D"/>
      <name val="Calibri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  <font>
      <sz val="9"/>
      <color rgb="FF1F497D"/>
      <name val="Arial"/>
      <family val="2"/>
    </font>
    <font>
      <sz val="8"/>
      <color rgb="FF1F497D"/>
      <name val="Calibri"/>
      <family val="2"/>
      <scheme val="minor"/>
    </font>
    <font>
      <sz val="9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strike/>
      <sz val="10"/>
      <color rgb="FF1F497D"/>
      <name val="Calibri"/>
      <family val="2"/>
      <scheme val="minor"/>
    </font>
    <font>
      <strike/>
      <sz val="12"/>
      <color rgb="FF1F497D"/>
      <name val="Arial"/>
      <family val="2"/>
    </font>
    <font>
      <sz val="10"/>
      <color theme="0"/>
      <name val="Calibri"/>
      <family val="2"/>
      <scheme val="minor"/>
    </font>
    <font>
      <b/>
      <sz val="9"/>
      <color rgb="FF1F497D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0"/>
      <color rgb="FF1F497D"/>
      <name val="Calibri"/>
      <family val="2"/>
    </font>
    <font>
      <b/>
      <i/>
      <sz val="10"/>
      <color rgb="FFFF0000"/>
      <name val="Calibri"/>
      <family val="2"/>
    </font>
    <font>
      <b/>
      <i/>
      <u/>
      <sz val="10"/>
      <color theme="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Arial"/>
      <family val="2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77">
    <xf numFmtId="0" fontId="0" fillId="0" borderId="0" xfId="0"/>
    <xf numFmtId="0" fontId="25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vertical="center"/>
      <protection locked="0" hidden="1"/>
    </xf>
    <xf numFmtId="0" fontId="42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vertical="center" wrapText="1"/>
      <protection hidden="1"/>
    </xf>
    <xf numFmtId="0" fontId="25" fillId="10" borderId="0" xfId="0" applyFont="1" applyFill="1" applyAlignment="1" applyProtection="1">
      <alignment horizontal="right" vertical="center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5" fillId="6" borderId="0" xfId="0" applyFont="1" applyFill="1" applyAlignment="1" applyProtection="1">
      <alignment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6" fillId="11" borderId="5" xfId="0" applyFont="1" applyFill="1" applyBorder="1" applyAlignment="1" applyProtection="1">
      <alignment horizontal="center" vertical="center" wrapText="1"/>
      <protection hidden="1"/>
    </xf>
    <xf numFmtId="173" fontId="25" fillId="3" borderId="5" xfId="2" applyNumberFormat="1" applyFont="1" applyFill="1" applyBorder="1" applyAlignment="1" applyProtection="1">
      <alignment horizontal="center" vertical="center" wrapText="1"/>
      <protection hidden="1"/>
    </xf>
    <xf numFmtId="37" fontId="25" fillId="3" borderId="8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45" fillId="0" borderId="0" xfId="2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0" fillId="10" borderId="1" xfId="0" applyFill="1" applyBorder="1" applyProtection="1">
      <protection hidden="1"/>
    </xf>
    <xf numFmtId="0" fontId="28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5" fillId="3" borderId="5" xfId="0" applyFont="1" applyFill="1" applyBorder="1" applyAlignment="1" applyProtection="1">
      <alignment horizontal="center" vertical="center" wrapText="1"/>
      <protection hidden="1"/>
    </xf>
    <xf numFmtId="1" fontId="25" fillId="3" borderId="5" xfId="0" applyNumberFormat="1" applyFont="1" applyFill="1" applyBorder="1" applyAlignment="1" applyProtection="1">
      <alignment horizontal="center" vertical="center" wrapText="1"/>
      <protection hidden="1"/>
    </xf>
    <xf numFmtId="168" fontId="25" fillId="3" borderId="5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72" fontId="25" fillId="3" borderId="5" xfId="2" applyNumberFormat="1" applyFont="1" applyFill="1" applyBorder="1" applyAlignment="1" applyProtection="1">
      <alignment horizontal="center" vertical="center" wrapText="1"/>
      <protection hidden="1"/>
    </xf>
    <xf numFmtId="5" fontId="25" fillId="3" borderId="5" xfId="2" applyNumberFormat="1" applyFont="1" applyFill="1" applyBorder="1" applyAlignment="1" applyProtection="1">
      <alignment horizontal="center" vertical="center" shrinkToFit="1"/>
      <protection hidden="1"/>
    </xf>
    <xf numFmtId="175" fontId="25" fillId="3" borderId="5" xfId="5" applyNumberFormat="1" applyFont="1" applyFill="1" applyBorder="1" applyAlignment="1" applyProtection="1">
      <alignment vertical="center" wrapText="1"/>
      <protection hidden="1"/>
    </xf>
    <xf numFmtId="0" fontId="25" fillId="3" borderId="11" xfId="0" applyFont="1" applyFill="1" applyBorder="1" applyAlignment="1" applyProtection="1">
      <alignment horizontal="center" vertical="center" wrapText="1"/>
      <protection hidden="1"/>
    </xf>
    <xf numFmtId="0" fontId="26" fillId="0" borderId="19" xfId="0" applyFont="1" applyBorder="1" applyAlignment="1" applyProtection="1">
      <alignment horizontal="right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8" borderId="5" xfId="4" applyFont="1" applyFill="1" applyBorder="1" applyAlignment="1" applyProtection="1">
      <alignment horizontal="center" vertical="center" wrapText="1"/>
      <protection hidden="1"/>
    </xf>
    <xf numFmtId="0" fontId="26" fillId="11" borderId="5" xfId="4" applyFont="1" applyFill="1" applyBorder="1" applyAlignment="1" applyProtection="1">
      <alignment horizontal="center" vertical="center" wrapText="1"/>
      <protection hidden="1"/>
    </xf>
    <xf numFmtId="9" fontId="25" fillId="0" borderId="5" xfId="0" applyNumberFormat="1" applyFont="1" applyBorder="1" applyAlignment="1" applyProtection="1">
      <alignment horizontal="center" vertical="center" wrapText="1"/>
      <protection hidden="1"/>
    </xf>
    <xf numFmtId="173" fontId="30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5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6" fillId="15" borderId="5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vertical="center"/>
      <protection hidden="1"/>
    </xf>
    <xf numFmtId="0" fontId="25" fillId="0" borderId="8" xfId="0" applyFont="1" applyBorder="1" applyAlignment="1" applyProtection="1">
      <alignment horizontal="center" vertical="center" wrapText="1"/>
      <protection hidden="1"/>
    </xf>
    <xf numFmtId="0" fontId="35" fillId="0" borderId="8" xfId="0" applyFont="1" applyBorder="1" applyAlignment="1" applyProtection="1">
      <alignment horizontal="center" vertical="center" wrapText="1"/>
      <protection hidden="1"/>
    </xf>
    <xf numFmtId="0" fontId="22" fillId="0" borderId="5" xfId="4" applyFont="1" applyBorder="1" applyAlignment="1" applyProtection="1">
      <alignment horizontal="center" vertical="center" wrapText="1"/>
      <protection hidden="1"/>
    </xf>
    <xf numFmtId="0" fontId="26" fillId="8" borderId="5" xfId="4" applyFont="1" applyFill="1" applyBorder="1" applyAlignment="1" applyProtection="1">
      <alignment horizontal="center" vertical="center" wrapText="1"/>
      <protection hidden="1"/>
    </xf>
    <xf numFmtId="0" fontId="26" fillId="12" borderId="5" xfId="4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26" fillId="0" borderId="12" xfId="0" applyFont="1" applyBorder="1" applyAlignment="1" applyProtection="1">
      <alignment horizontal="right" vertical="center" wrapText="1"/>
      <protection hidden="1"/>
    </xf>
    <xf numFmtId="0" fontId="22" fillId="0" borderId="14" xfId="4" applyFont="1" applyBorder="1" applyAlignment="1" applyProtection="1">
      <alignment horizontal="right" vertical="center" wrapText="1"/>
      <protection hidden="1"/>
    </xf>
    <xf numFmtId="0" fontId="39" fillId="0" borderId="0" xfId="4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165" fontId="4" fillId="0" borderId="0" xfId="2" applyFont="1" applyFill="1" applyBorder="1" applyAlignment="1" applyProtection="1">
      <alignment horizontal="right" vertical="center" wrapText="1"/>
      <protection hidden="1"/>
    </xf>
    <xf numFmtId="165" fontId="8" fillId="0" borderId="0" xfId="2" applyFont="1" applyFill="1" applyBorder="1" applyAlignment="1" applyProtection="1">
      <alignment horizontal="left" vertical="center" wrapText="1"/>
      <protection hidden="1"/>
    </xf>
    <xf numFmtId="165" fontId="10" fillId="0" borderId="0" xfId="2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26" fillId="0" borderId="0" xfId="4" applyFont="1" applyAlignment="1" applyProtection="1">
      <alignment horizontal="right" vertical="center" wrapText="1"/>
      <protection hidden="1"/>
    </xf>
    <xf numFmtId="0" fontId="26" fillId="0" borderId="6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164" fontId="4" fillId="0" borderId="0" xfId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26" fillId="9" borderId="5" xfId="0" applyFont="1" applyFill="1" applyBorder="1" applyAlignment="1" applyProtection="1">
      <alignment horizontal="right" vertical="center" wrapText="1"/>
      <protection hidden="1"/>
    </xf>
    <xf numFmtId="0" fontId="26" fillId="0" borderId="3" xfId="0" applyFont="1" applyBorder="1" applyAlignment="1" applyProtection="1">
      <alignment horizontal="right" vertical="center" wrapText="1"/>
      <protection hidden="1"/>
    </xf>
    <xf numFmtId="49" fontId="48" fillId="0" borderId="0" xfId="0" applyNumberFormat="1" applyFont="1" applyAlignment="1" applyProtection="1">
      <alignment horizontal="left" vertical="center"/>
      <protection hidden="1"/>
    </xf>
    <xf numFmtId="165" fontId="11" fillId="0" borderId="0" xfId="2" applyFont="1" applyFill="1" applyBorder="1" applyAlignment="1" applyProtection="1">
      <alignment vertical="center" wrapText="1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165" fontId="51" fillId="0" borderId="0" xfId="2" applyFont="1" applyFill="1" applyBorder="1" applyAlignment="1" applyProtection="1">
      <alignment vertical="center"/>
      <protection hidden="1"/>
    </xf>
    <xf numFmtId="165" fontId="45" fillId="0" borderId="0" xfId="2" applyFont="1" applyFill="1" applyBorder="1" applyAlignment="1" applyProtection="1">
      <alignment horizontal="left" vertical="top"/>
      <protection hidden="1"/>
    </xf>
    <xf numFmtId="165" fontId="45" fillId="0" borderId="0" xfId="2" applyFont="1" applyFill="1" applyBorder="1" applyAlignment="1" applyProtection="1">
      <alignment wrapText="1"/>
      <protection hidden="1"/>
    </xf>
    <xf numFmtId="165" fontId="45" fillId="0" borderId="0" xfId="2" applyFont="1" applyFill="1" applyBorder="1" applyAlignment="1" applyProtection="1">
      <alignment horizontal="left" vertical="center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25" fillId="2" borderId="5" xfId="0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66" fontId="29" fillId="0" borderId="0" xfId="2" applyNumberFormat="1" applyFont="1" applyFill="1" applyBorder="1" applyAlignment="1" applyProtection="1">
      <alignment horizontal="center" vertical="center" wrapText="1"/>
      <protection hidden="1"/>
    </xf>
    <xf numFmtId="165" fontId="29" fillId="0" borderId="0" xfId="2" applyFont="1" applyFill="1" applyBorder="1" applyAlignment="1" applyProtection="1">
      <alignment horizontal="center" vertical="center" wrapText="1"/>
      <protection hidden="1"/>
    </xf>
    <xf numFmtId="37" fontId="29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41" fillId="6" borderId="4" xfId="4" applyFont="1" applyFill="1" applyBorder="1" applyAlignment="1" applyProtection="1">
      <alignment horizontal="left" vertical="center"/>
      <protection hidden="1"/>
    </xf>
    <xf numFmtId="165" fontId="52" fillId="0" borderId="0" xfId="2" applyFont="1" applyFill="1" applyBorder="1" applyAlignment="1" applyProtection="1">
      <alignment horizontal="left"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167" fontId="32" fillId="0" borderId="0" xfId="3" applyNumberFormat="1" applyFont="1" applyFill="1" applyBorder="1" applyAlignment="1" applyProtection="1">
      <alignment vertical="center" wrapText="1"/>
      <protection hidden="1"/>
    </xf>
    <xf numFmtId="0" fontId="29" fillId="6" borderId="0" xfId="0" applyFont="1" applyFill="1" applyAlignment="1" applyProtection="1">
      <alignment horizontal="right" vertical="center" wrapText="1"/>
      <protection hidden="1"/>
    </xf>
    <xf numFmtId="171" fontId="27" fillId="0" borderId="0" xfId="0" applyNumberFormat="1" applyFont="1" applyAlignment="1" applyProtection="1">
      <alignment vertical="center"/>
      <protection hidden="1"/>
    </xf>
    <xf numFmtId="10" fontId="0" fillId="0" borderId="0" xfId="3" applyNumberFormat="1" applyFont="1" applyProtection="1">
      <protection hidden="1"/>
    </xf>
    <xf numFmtId="0" fontId="26" fillId="0" borderId="18" xfId="0" applyFont="1" applyBorder="1" applyAlignment="1" applyProtection="1">
      <alignment horizontal="right" vertical="center" wrapText="1"/>
      <protection hidden="1"/>
    </xf>
    <xf numFmtId="0" fontId="39" fillId="0" borderId="0" xfId="0" applyFont="1" applyAlignment="1" applyProtection="1">
      <alignment vertical="center"/>
      <protection hidden="1"/>
    </xf>
    <xf numFmtId="0" fontId="26" fillId="0" borderId="1" xfId="0" applyFont="1" applyBorder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173" fontId="25" fillId="3" borderId="5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61" fillId="0" borderId="0" xfId="0" applyFont="1" applyAlignment="1" applyProtection="1">
      <alignment horizontal="center" vertical="center" wrapText="1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26" fillId="11" borderId="8" xfId="0" applyFont="1" applyFill="1" applyBorder="1" applyAlignment="1" applyProtection="1">
      <alignment horizontal="center" vertical="center" wrapText="1"/>
      <protection hidden="1"/>
    </xf>
    <xf numFmtId="173" fontId="25" fillId="3" borderId="5" xfId="2" applyNumberFormat="1" applyFont="1" applyFill="1" applyBorder="1" applyAlignment="1" applyProtection="1">
      <alignment horizontal="right" vertical="center" wrapText="1"/>
      <protection hidden="1"/>
    </xf>
    <xf numFmtId="0" fontId="13" fillId="6" borderId="0" xfId="0" applyFont="1" applyFill="1" applyAlignment="1" applyProtection="1">
      <alignment vertical="center"/>
      <protection hidden="1"/>
    </xf>
    <xf numFmtId="0" fontId="29" fillId="6" borderId="0" xfId="0" applyFont="1" applyFill="1" applyAlignment="1" applyProtection="1">
      <alignment horizontal="center" vertical="center" wrapText="1"/>
      <protection hidden="1"/>
    </xf>
    <xf numFmtId="0" fontId="14" fillId="6" borderId="0" xfId="0" applyFont="1" applyFill="1" applyAlignment="1" applyProtection="1">
      <alignment horizontal="left" vertical="center"/>
      <protection hidden="1"/>
    </xf>
    <xf numFmtId="0" fontId="24" fillId="6" borderId="0" xfId="0" applyFont="1" applyFill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173" fontId="25" fillId="5" borderId="5" xfId="2" applyNumberFormat="1" applyFont="1" applyFill="1" applyBorder="1" applyAlignment="1" applyProtection="1">
      <alignment horizontal="center" vertical="center"/>
      <protection locked="0"/>
    </xf>
    <xf numFmtId="37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25" fillId="2" borderId="8" xfId="2" applyNumberFormat="1" applyFont="1" applyFill="1" applyBorder="1" applyAlignment="1" applyProtection="1">
      <alignment horizontal="center" vertical="center" wrapText="1"/>
      <protection locked="0"/>
    </xf>
    <xf numFmtId="49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174" fontId="25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5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5" fontId="25" fillId="2" borderId="5" xfId="2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Protection="1">
      <protection hidden="1"/>
    </xf>
    <xf numFmtId="172" fontId="25" fillId="3" borderId="5" xfId="2" applyNumberFormat="1" applyFont="1" applyFill="1" applyBorder="1" applyAlignment="1" applyProtection="1">
      <alignment horizontal="center" vertical="center" wrapText="1"/>
    </xf>
    <xf numFmtId="0" fontId="26" fillId="14" borderId="5" xfId="0" applyFont="1" applyFill="1" applyBorder="1" applyAlignment="1" applyProtection="1">
      <alignment horizontal="center" vertical="center" wrapText="1"/>
      <protection hidden="1"/>
    </xf>
    <xf numFmtId="173" fontId="30" fillId="14" borderId="5" xfId="2" applyNumberFormat="1" applyFont="1" applyFill="1" applyBorder="1" applyAlignment="1" applyProtection="1">
      <alignment horizontal="center" vertical="center" shrinkToFit="1"/>
      <protection hidden="1"/>
    </xf>
    <xf numFmtId="0" fontId="42" fillId="16" borderId="0" xfId="0" applyFont="1" applyFill="1" applyAlignment="1" applyProtection="1">
      <alignment vertical="center"/>
      <protection locked="0" hidden="1"/>
    </xf>
    <xf numFmtId="0" fontId="0" fillId="16" borderId="0" xfId="0" applyFill="1" applyProtection="1">
      <protection hidden="1"/>
    </xf>
    <xf numFmtId="0" fontId="25" fillId="16" borderId="0" xfId="0" applyFont="1" applyFill="1" applyAlignment="1" applyProtection="1">
      <alignment vertical="center"/>
      <protection hidden="1"/>
    </xf>
    <xf numFmtId="0" fontId="30" fillId="16" borderId="0" xfId="0" applyFont="1" applyFill="1" applyAlignment="1" applyProtection="1">
      <alignment vertical="center"/>
      <protection hidden="1"/>
    </xf>
    <xf numFmtId="0" fontId="29" fillId="16" borderId="0" xfId="0" applyFont="1" applyFill="1" applyAlignment="1" applyProtection="1">
      <alignment vertical="center"/>
      <protection hidden="1"/>
    </xf>
    <xf numFmtId="0" fontId="42" fillId="16" borderId="0" xfId="0" applyFont="1" applyFill="1" applyAlignment="1" applyProtection="1">
      <alignment vertical="center"/>
      <protection hidden="1"/>
    </xf>
    <xf numFmtId="0" fontId="42" fillId="16" borderId="0" xfId="0" applyFont="1" applyFill="1" applyAlignment="1" applyProtection="1">
      <alignment vertical="center" wrapText="1"/>
      <protection hidden="1"/>
    </xf>
    <xf numFmtId="173" fontId="25" fillId="16" borderId="0" xfId="0" applyNumberFormat="1" applyFont="1" applyFill="1" applyAlignment="1" applyProtection="1">
      <alignment vertical="center"/>
      <protection hidden="1"/>
    </xf>
    <xf numFmtId="0" fontId="42" fillId="16" borderId="0" xfId="0" applyFont="1" applyFill="1" applyAlignment="1" applyProtection="1">
      <alignment horizontal="center" vertical="center"/>
      <protection hidden="1"/>
    </xf>
    <xf numFmtId="0" fontId="42" fillId="16" borderId="0" xfId="0" applyFont="1" applyFill="1" applyAlignment="1" applyProtection="1">
      <alignment vertical="center"/>
      <protection locked="0"/>
    </xf>
    <xf numFmtId="49" fontId="58" fillId="16" borderId="0" xfId="0" applyNumberFormat="1" applyFont="1" applyFill="1" applyAlignment="1" applyProtection="1">
      <alignment horizontal="center" vertical="center"/>
      <protection hidden="1"/>
    </xf>
    <xf numFmtId="10" fontId="25" fillId="3" borderId="5" xfId="3" applyNumberFormat="1" applyFont="1" applyFill="1" applyBorder="1" applyAlignment="1" applyProtection="1">
      <alignment horizontal="right" vertical="center" wrapText="1"/>
      <protection hidden="1"/>
    </xf>
    <xf numFmtId="10" fontId="25" fillId="3" borderId="11" xfId="3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4" applyFont="1" applyAlignment="1" applyProtection="1">
      <alignment vertical="center"/>
      <protection hidden="1"/>
    </xf>
    <xf numFmtId="20" fontId="5" fillId="0" borderId="0" xfId="0" applyNumberFormat="1" applyFont="1" applyAlignment="1" applyProtection="1">
      <alignment vertical="center" wrapText="1"/>
      <protection hidden="1"/>
    </xf>
    <xf numFmtId="10" fontId="65" fillId="0" borderId="0" xfId="3" applyNumberFormat="1" applyFont="1" applyFill="1" applyBorder="1" applyAlignment="1" applyProtection="1">
      <alignment horizontal="left" vertical="center" shrinkToFit="1"/>
      <protection hidden="1"/>
    </xf>
    <xf numFmtId="166" fontId="61" fillId="0" borderId="0" xfId="0" applyNumberFormat="1" applyFont="1" applyAlignment="1" applyProtection="1">
      <alignment horizontal="left" vertical="center" wrapText="1"/>
      <protection hidden="1"/>
    </xf>
    <xf numFmtId="9" fontId="0" fillId="0" borderId="0" xfId="3" applyFont="1" applyProtection="1">
      <protection hidden="1"/>
    </xf>
    <xf numFmtId="0" fontId="13" fillId="6" borderId="0" xfId="4" applyFont="1" applyFill="1" applyAlignment="1" applyProtection="1">
      <alignment horizontal="left" vertical="center"/>
      <protection hidden="1"/>
    </xf>
    <xf numFmtId="0" fontId="26" fillId="0" borderId="3" xfId="4" applyFont="1" applyBorder="1" applyAlignment="1" applyProtection="1">
      <alignment horizontal="right" vertical="center" wrapText="1"/>
      <protection hidden="1"/>
    </xf>
    <xf numFmtId="0" fontId="26" fillId="0" borderId="6" xfId="4" applyFont="1" applyBorder="1" applyAlignment="1" applyProtection="1">
      <alignment horizontal="right" vertical="center" wrapText="1"/>
      <protection hidden="1"/>
    </xf>
    <xf numFmtId="0" fontId="1" fillId="0" borderId="0" xfId="4" applyAlignment="1" applyProtection="1">
      <alignment vertical="center"/>
      <protection hidden="1"/>
    </xf>
    <xf numFmtId="0" fontId="1" fillId="0" borderId="0" xfId="4" applyAlignment="1" applyProtection="1">
      <alignment horizontal="center" vertical="center"/>
      <protection hidden="1"/>
    </xf>
    <xf numFmtId="0" fontId="1" fillId="0" borderId="16" xfId="4" applyBorder="1" applyAlignment="1" applyProtection="1">
      <alignment vertical="center"/>
      <protection hidden="1"/>
    </xf>
    <xf numFmtId="0" fontId="2" fillId="0" borderId="0" xfId="4" applyFont="1" applyAlignment="1" applyProtection="1">
      <alignment vertical="center"/>
      <protection hidden="1"/>
    </xf>
    <xf numFmtId="0" fontId="26" fillId="0" borderId="12" xfId="4" applyFont="1" applyBorder="1" applyAlignment="1" applyProtection="1">
      <alignment horizontal="right" vertical="center" wrapText="1"/>
      <protection hidden="1"/>
    </xf>
    <xf numFmtId="0" fontId="2" fillId="0" borderId="0" xfId="4" applyFont="1" applyAlignment="1" applyProtection="1">
      <alignment vertical="center" wrapText="1"/>
      <protection hidden="1"/>
    </xf>
    <xf numFmtId="0" fontId="19" fillId="0" borderId="0" xfId="4" applyFont="1" applyAlignment="1" applyProtection="1">
      <alignment vertical="center"/>
      <protection hidden="1"/>
    </xf>
    <xf numFmtId="0" fontId="20" fillId="0" borderId="0" xfId="4" applyFont="1" applyAlignment="1" applyProtection="1">
      <alignment vertical="center" wrapText="1"/>
      <protection hidden="1"/>
    </xf>
    <xf numFmtId="0" fontId="7" fillId="0" borderId="0" xfId="4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 wrapText="1"/>
      <protection hidden="1"/>
    </xf>
    <xf numFmtId="0" fontId="5" fillId="0" borderId="0" xfId="4" applyFont="1" applyAlignment="1" applyProtection="1">
      <alignment vertical="center" wrapText="1"/>
      <protection hidden="1"/>
    </xf>
    <xf numFmtId="0" fontId="7" fillId="0" borderId="0" xfId="4" applyFont="1" applyAlignment="1" applyProtection="1">
      <alignment horizontal="right" vertical="center"/>
      <protection hidden="1"/>
    </xf>
    <xf numFmtId="0" fontId="7" fillId="0" borderId="0" xfId="4" applyFont="1" applyAlignment="1" applyProtection="1">
      <alignment horizontal="right" vertical="center" wrapText="1"/>
      <protection hidden="1"/>
    </xf>
    <xf numFmtId="0" fontId="4" fillId="0" borderId="0" xfId="4" applyFont="1" applyAlignment="1" applyProtection="1">
      <alignment horizontal="right" vertical="center" wrapText="1"/>
      <protection hidden="1"/>
    </xf>
    <xf numFmtId="0" fontId="11" fillId="0" borderId="0" xfId="4" applyFont="1" applyAlignment="1" applyProtection="1">
      <alignment vertical="center" wrapText="1"/>
      <protection hidden="1"/>
    </xf>
    <xf numFmtId="0" fontId="4" fillId="0" borderId="0" xfId="4" applyFont="1" applyAlignment="1" applyProtection="1">
      <alignment horizontal="left" vertical="center"/>
      <protection locked="0" hidden="1"/>
    </xf>
    <xf numFmtId="0" fontId="4" fillId="0" borderId="0" xfId="4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1" fillId="0" borderId="0" xfId="4" applyAlignment="1" applyProtection="1">
      <alignment vertical="center"/>
      <protection locked="0" hidden="1"/>
    </xf>
    <xf numFmtId="0" fontId="9" fillId="0" borderId="0" xfId="4" applyFont="1" applyAlignment="1" applyProtection="1">
      <alignment vertical="center"/>
      <protection hidden="1"/>
    </xf>
    <xf numFmtId="0" fontId="12" fillId="0" borderId="0" xfId="4" applyFont="1" applyAlignment="1" applyProtection="1">
      <alignment horizontal="left" vertical="center" wrapText="1"/>
      <protection hidden="1"/>
    </xf>
    <xf numFmtId="0" fontId="12" fillId="0" borderId="0" xfId="4" applyFont="1" applyAlignment="1" applyProtection="1">
      <alignment vertical="center" wrapText="1"/>
      <protection hidden="1"/>
    </xf>
    <xf numFmtId="0" fontId="4" fillId="0" borderId="0" xfId="4" applyFont="1" applyAlignment="1" applyProtection="1">
      <alignment horizontal="right" vertical="center"/>
      <protection hidden="1"/>
    </xf>
    <xf numFmtId="0" fontId="4" fillId="0" borderId="0" xfId="4" applyFont="1" applyAlignment="1" applyProtection="1">
      <alignment vertical="center"/>
      <protection locked="0" hidden="1"/>
    </xf>
    <xf numFmtId="0" fontId="26" fillId="9" borderId="5" xfId="4" applyFont="1" applyFill="1" applyBorder="1" applyAlignment="1" applyProtection="1">
      <alignment horizontal="right" vertical="center" wrapText="1"/>
      <protection hidden="1"/>
    </xf>
    <xf numFmtId="49" fontId="48" fillId="0" borderId="0" xfId="4" applyNumberFormat="1" applyFont="1" applyAlignment="1" applyProtection="1">
      <alignment horizontal="left" vertical="center"/>
      <protection hidden="1"/>
    </xf>
    <xf numFmtId="0" fontId="1" fillId="0" borderId="0" xfId="4" applyProtection="1">
      <protection hidden="1"/>
    </xf>
    <xf numFmtId="0" fontId="48" fillId="0" borderId="0" xfId="4" applyFont="1" applyAlignment="1" applyProtection="1">
      <alignment horizontal="left" vertical="center"/>
      <protection hidden="1"/>
    </xf>
    <xf numFmtId="0" fontId="1" fillId="0" borderId="0" xfId="4"/>
    <xf numFmtId="0" fontId="22" fillId="0" borderId="0" xfId="4" applyFont="1" applyAlignment="1" applyProtection="1">
      <alignment vertical="center"/>
      <protection hidden="1"/>
    </xf>
    <xf numFmtId="0" fontId="49" fillId="0" borderId="0" xfId="4" applyFont="1" applyAlignment="1" applyProtection="1">
      <alignment vertical="center"/>
      <protection hidden="1"/>
    </xf>
    <xf numFmtId="0" fontId="45" fillId="0" borderId="0" xfId="4" applyFont="1" applyAlignment="1" applyProtection="1">
      <alignment vertical="center"/>
      <protection hidden="1"/>
    </xf>
    <xf numFmtId="0" fontId="50" fillId="0" borderId="0" xfId="4" applyFont="1" applyAlignment="1" applyProtection="1">
      <alignment vertical="center"/>
      <protection hidden="1"/>
    </xf>
    <xf numFmtId="0" fontId="15" fillId="0" borderId="0" xfId="4" applyFont="1" applyAlignment="1" applyProtection="1">
      <alignment vertical="center"/>
      <protection hidden="1"/>
    </xf>
    <xf numFmtId="0" fontId="44" fillId="0" borderId="0" xfId="4" applyFont="1" applyAlignment="1" applyProtection="1">
      <alignment horizontal="left" vertical="center"/>
      <protection hidden="1"/>
    </xf>
    <xf numFmtId="0" fontId="26" fillId="12" borderId="5" xfId="4" applyFont="1" applyFill="1" applyBorder="1" applyAlignment="1">
      <alignment horizontal="center" vertical="center" wrapText="1"/>
    </xf>
    <xf numFmtId="0" fontId="26" fillId="0" borderId="5" xfId="4" applyFont="1" applyBorder="1" applyAlignment="1" applyProtection="1">
      <alignment horizontal="center" vertical="center" wrapText="1"/>
      <protection hidden="1"/>
    </xf>
    <xf numFmtId="0" fontId="26" fillId="0" borderId="11" xfId="4" applyFont="1" applyBorder="1" applyAlignment="1" applyProtection="1">
      <alignment horizontal="center" vertical="center" wrapText="1"/>
      <protection hidden="1"/>
    </xf>
    <xf numFmtId="0" fontId="22" fillId="0" borderId="11" xfId="4" applyFont="1" applyBorder="1" applyAlignment="1" applyProtection="1">
      <alignment horizontal="center" vertical="center" wrapText="1"/>
      <protection hidden="1"/>
    </xf>
    <xf numFmtId="0" fontId="2" fillId="0" borderId="0" xfId="4" applyFont="1" applyAlignment="1" applyProtection="1">
      <alignment horizontal="center" vertical="center"/>
      <protection hidden="1"/>
    </xf>
    <xf numFmtId="0" fontId="55" fillId="10" borderId="0" xfId="4" applyFont="1" applyFill="1" applyAlignment="1" applyProtection="1">
      <alignment horizontal="center" vertical="center" wrapText="1"/>
      <protection hidden="1"/>
    </xf>
    <xf numFmtId="0" fontId="1" fillId="10" borderId="1" xfId="4" applyFill="1" applyBorder="1" applyProtection="1">
      <protection hidden="1"/>
    </xf>
    <xf numFmtId="0" fontId="28" fillId="0" borderId="0" xfId="4" applyFont="1" applyAlignment="1" applyProtection="1">
      <alignment vertical="center"/>
      <protection hidden="1"/>
    </xf>
    <xf numFmtId="0" fontId="23" fillId="0" borderId="0" xfId="4" applyFont="1" applyAlignment="1" applyProtection="1">
      <alignment vertical="center"/>
      <protection hidden="1"/>
    </xf>
    <xf numFmtId="0" fontId="61" fillId="0" borderId="0" xfId="4" applyFont="1" applyAlignment="1" applyProtection="1">
      <alignment vertical="center" wrapText="1"/>
      <protection hidden="1"/>
    </xf>
    <xf numFmtId="168" fontId="25" fillId="3" borderId="5" xfId="4" applyNumberFormat="1" applyFont="1" applyFill="1" applyBorder="1" applyAlignment="1" applyProtection="1">
      <alignment horizontal="center" vertical="center"/>
      <protection hidden="1"/>
    </xf>
    <xf numFmtId="0" fontId="25" fillId="2" borderId="5" xfId="4" applyFont="1" applyFill="1" applyBorder="1" applyAlignment="1" applyProtection="1">
      <alignment horizontal="center" vertical="center" wrapText="1"/>
      <protection locked="0"/>
    </xf>
    <xf numFmtId="0" fontId="25" fillId="2" borderId="5" xfId="4" applyFont="1" applyFill="1" applyBorder="1" applyAlignment="1" applyProtection="1">
      <alignment horizontal="center" vertical="center" wrapText="1"/>
      <protection hidden="1"/>
    </xf>
    <xf numFmtId="0" fontId="26" fillId="0" borderId="3" xfId="4" applyFont="1" applyBorder="1" applyAlignment="1" applyProtection="1">
      <alignment horizontal="center" vertical="center" wrapText="1"/>
      <protection hidden="1"/>
    </xf>
    <xf numFmtId="0" fontId="26" fillId="0" borderId="9" xfId="4" applyFont="1" applyBorder="1" applyAlignment="1" applyProtection="1">
      <alignment horizontal="center" vertical="center" wrapText="1"/>
      <protection hidden="1"/>
    </xf>
    <xf numFmtId="0" fontId="21" fillId="0" borderId="0" xfId="4" applyFont="1" applyAlignment="1" applyProtection="1">
      <alignment horizontal="center" vertical="center" wrapText="1"/>
      <protection hidden="1"/>
    </xf>
    <xf numFmtId="0" fontId="29" fillId="0" borderId="0" xfId="4" applyFont="1" applyAlignment="1" applyProtection="1">
      <alignment horizontal="center" vertical="center" wrapText="1"/>
      <protection hidden="1"/>
    </xf>
    <xf numFmtId="0" fontId="28" fillId="0" borderId="0" xfId="4" applyFont="1" applyAlignment="1" applyProtection="1">
      <alignment horizontal="center" vertical="center"/>
      <protection hidden="1"/>
    </xf>
    <xf numFmtId="0" fontId="22" fillId="0" borderId="0" xfId="4" applyFont="1" applyAlignment="1" applyProtection="1">
      <alignment vertical="center" wrapText="1"/>
      <protection hidden="1"/>
    </xf>
    <xf numFmtId="0" fontId="31" fillId="0" borderId="0" xfId="4" applyFont="1" applyAlignment="1" applyProtection="1">
      <alignment vertical="center" wrapText="1"/>
      <protection hidden="1"/>
    </xf>
    <xf numFmtId="173" fontId="28" fillId="0" borderId="0" xfId="4" applyNumberFormat="1" applyFont="1" applyAlignment="1" applyProtection="1">
      <alignment vertical="center"/>
      <protection hidden="1"/>
    </xf>
    <xf numFmtId="0" fontId="35" fillId="0" borderId="8" xfId="4" applyFont="1" applyBorder="1" applyAlignment="1" applyProtection="1">
      <alignment horizontal="center" vertical="center" wrapText="1"/>
      <protection hidden="1"/>
    </xf>
    <xf numFmtId="0" fontId="26" fillId="0" borderId="0" xfId="4" applyFont="1" applyAlignment="1" applyProtection="1">
      <alignment vertical="center"/>
      <protection hidden="1"/>
    </xf>
    <xf numFmtId="0" fontId="26" fillId="0" borderId="0" xfId="4" quotePrefix="1" applyFont="1" applyAlignment="1" applyProtection="1">
      <alignment vertical="center"/>
      <protection hidden="1"/>
    </xf>
    <xf numFmtId="0" fontId="25" fillId="3" borderId="5" xfId="4" applyFont="1" applyFill="1" applyBorder="1" applyAlignment="1" applyProtection="1">
      <alignment horizontal="center" vertical="center" wrapText="1"/>
      <protection hidden="1"/>
    </xf>
    <xf numFmtId="1" fontId="25" fillId="3" borderId="5" xfId="4" applyNumberFormat="1" applyFont="1" applyFill="1" applyBorder="1" applyAlignment="1" applyProtection="1">
      <alignment horizontal="center" vertical="center" wrapText="1"/>
      <protection hidden="1"/>
    </xf>
    <xf numFmtId="166" fontId="28" fillId="0" borderId="0" xfId="4" applyNumberFormat="1" applyFont="1" applyAlignment="1" applyProtection="1">
      <alignment vertical="center"/>
      <protection hidden="1"/>
    </xf>
    <xf numFmtId="0" fontId="25" fillId="3" borderId="11" xfId="4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 applyProtection="1">
      <alignment horizontal="center" vertical="center"/>
      <protection hidden="1"/>
    </xf>
    <xf numFmtId="0" fontId="26" fillId="0" borderId="19" xfId="4" applyFont="1" applyBorder="1" applyAlignment="1" applyProtection="1">
      <alignment horizontal="right" vertical="center" wrapText="1"/>
      <protection hidden="1"/>
    </xf>
    <xf numFmtId="175" fontId="26" fillId="13" borderId="21" xfId="5" applyNumberFormat="1" applyFont="1" applyFill="1" applyBorder="1" applyAlignment="1" applyProtection="1">
      <alignment vertical="center" wrapText="1"/>
      <protection hidden="1"/>
    </xf>
    <xf numFmtId="0" fontId="25" fillId="0" borderId="0" xfId="4" applyFont="1" applyAlignment="1" applyProtection="1">
      <alignment vertical="center"/>
      <protection hidden="1"/>
    </xf>
    <xf numFmtId="0" fontId="30" fillId="0" borderId="0" xfId="4" applyFont="1" applyAlignment="1" applyProtection="1">
      <alignment vertical="center"/>
      <protection hidden="1"/>
    </xf>
    <xf numFmtId="0" fontId="53" fillId="0" borderId="0" xfId="4" applyFont="1" applyAlignment="1" applyProtection="1">
      <alignment vertical="center"/>
      <protection hidden="1"/>
    </xf>
    <xf numFmtId="0" fontId="54" fillId="0" borderId="0" xfId="4" applyFont="1" applyAlignment="1" applyProtection="1">
      <alignment vertical="center"/>
      <protection hidden="1"/>
    </xf>
    <xf numFmtId="0" fontId="29" fillId="0" borderId="0" xfId="4" quotePrefix="1" applyFont="1" applyAlignment="1" applyProtection="1">
      <alignment vertical="center"/>
      <protection hidden="1"/>
    </xf>
    <xf numFmtId="0" fontId="65" fillId="0" borderId="0" xfId="4" applyFont="1" applyAlignment="1" applyProtection="1">
      <alignment horizontal="right" vertical="center"/>
      <protection hidden="1"/>
    </xf>
    <xf numFmtId="0" fontId="29" fillId="6" borderId="0" xfId="4" applyFont="1" applyFill="1" applyAlignment="1" applyProtection="1">
      <alignment horizontal="right" vertical="center" wrapText="1"/>
      <protection hidden="1"/>
    </xf>
    <xf numFmtId="0" fontId="5" fillId="10" borderId="0" xfId="4" applyFont="1" applyFill="1" applyAlignment="1" applyProtection="1">
      <alignment vertical="center" wrapText="1"/>
      <protection hidden="1"/>
    </xf>
    <xf numFmtId="0" fontId="25" fillId="10" borderId="0" xfId="4" applyFont="1" applyFill="1" applyAlignment="1" applyProtection="1">
      <alignment horizontal="right" vertical="center"/>
      <protection hidden="1"/>
    </xf>
    <xf numFmtId="0" fontId="24" fillId="0" borderId="5" xfId="4" applyFont="1" applyBorder="1" applyAlignment="1" applyProtection="1">
      <alignment horizontal="center" vertical="center" wrapText="1"/>
      <protection hidden="1"/>
    </xf>
    <xf numFmtId="0" fontId="25" fillId="0" borderId="5" xfId="4" applyFont="1" applyBorder="1" applyAlignment="1" applyProtection="1">
      <alignment horizontal="center" vertical="center" wrapText="1"/>
      <protection hidden="1"/>
    </xf>
    <xf numFmtId="20" fontId="5" fillId="0" borderId="0" xfId="4" applyNumberFormat="1" applyFont="1" applyAlignment="1" applyProtection="1">
      <alignment vertical="center" wrapText="1"/>
      <protection hidden="1"/>
    </xf>
    <xf numFmtId="0" fontId="5" fillId="6" borderId="0" xfId="4" applyFont="1" applyFill="1" applyAlignment="1" applyProtection="1">
      <alignment vertical="center" wrapText="1"/>
      <protection hidden="1"/>
    </xf>
    <xf numFmtId="166" fontId="61" fillId="0" borderId="0" xfId="4" applyNumberFormat="1" applyFont="1" applyAlignment="1" applyProtection="1">
      <alignment horizontal="left" vertical="center" wrapText="1"/>
      <protection hidden="1"/>
    </xf>
    <xf numFmtId="0" fontId="26" fillId="0" borderId="1" xfId="4" applyFont="1" applyBorder="1" applyAlignment="1" applyProtection="1">
      <alignment horizontal="center" vertical="center" wrapText="1"/>
      <protection hidden="1"/>
    </xf>
    <xf numFmtId="0" fontId="25" fillId="3" borderId="1" xfId="4" applyFont="1" applyFill="1" applyBorder="1" applyAlignment="1" applyProtection="1">
      <alignment horizontal="center" vertical="center" wrapText="1"/>
      <protection hidden="1"/>
    </xf>
    <xf numFmtId="173" fontId="25" fillId="3" borderId="1" xfId="4" applyNumberFormat="1" applyFont="1" applyFill="1" applyBorder="1" applyAlignment="1" applyProtection="1">
      <alignment horizontal="center" vertical="center" wrapText="1"/>
      <protection hidden="1"/>
    </xf>
    <xf numFmtId="169" fontId="26" fillId="0" borderId="2" xfId="4" applyNumberFormat="1" applyFont="1" applyBorder="1" applyAlignment="1" applyProtection="1">
      <alignment horizontal="center" vertical="center" wrapText="1"/>
      <protection hidden="1"/>
    </xf>
    <xf numFmtId="166" fontId="25" fillId="0" borderId="0" xfId="4" applyNumberFormat="1" applyFont="1" applyAlignment="1" applyProtection="1">
      <alignment horizontal="center" vertical="center" wrapText="1"/>
      <protection hidden="1"/>
    </xf>
    <xf numFmtId="0" fontId="26" fillId="0" borderId="0" xfId="4" applyFont="1" applyAlignment="1" applyProtection="1">
      <alignment horizontal="center" vertical="center" wrapText="1"/>
      <protection hidden="1"/>
    </xf>
    <xf numFmtId="0" fontId="25" fillId="0" borderId="0" xfId="4" applyFont="1" applyAlignment="1" applyProtection="1">
      <alignment horizontal="center" vertical="center" wrapText="1"/>
      <protection hidden="1"/>
    </xf>
    <xf numFmtId="0" fontId="25" fillId="0" borderId="7" xfId="4" applyFont="1" applyBorder="1" applyAlignment="1" applyProtection="1">
      <alignment horizontal="center" vertical="center"/>
      <protection hidden="1"/>
    </xf>
    <xf numFmtId="0" fontId="22" fillId="0" borderId="3" xfId="4" applyFont="1" applyBorder="1" applyAlignment="1" applyProtection="1">
      <alignment horizontal="center" vertical="center" wrapText="1"/>
      <protection hidden="1"/>
    </xf>
    <xf numFmtId="1" fontId="25" fillId="3" borderId="1" xfId="4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4" applyFont="1" applyBorder="1" applyAlignment="1" applyProtection="1">
      <alignment horizontal="center" vertical="center"/>
      <protection hidden="1"/>
    </xf>
    <xf numFmtId="0" fontId="25" fillId="0" borderId="6" xfId="4" applyFont="1" applyBorder="1" applyAlignment="1" applyProtection="1">
      <alignment horizontal="center" vertical="center"/>
      <protection hidden="1"/>
    </xf>
    <xf numFmtId="0" fontId="26" fillId="0" borderId="2" xfId="4" applyFont="1" applyBorder="1" applyAlignment="1" applyProtection="1">
      <alignment horizontal="center" vertical="center"/>
      <protection hidden="1"/>
    </xf>
    <xf numFmtId="0" fontId="26" fillId="0" borderId="0" xfId="4" applyFont="1" applyAlignment="1" applyProtection="1">
      <alignment horizontal="center" vertical="center"/>
      <protection hidden="1"/>
    </xf>
    <xf numFmtId="0" fontId="26" fillId="0" borderId="2" xfId="4" applyFont="1" applyBorder="1" applyAlignment="1" applyProtection="1">
      <alignment horizontal="center" vertical="center" wrapText="1"/>
      <protection hidden="1"/>
    </xf>
    <xf numFmtId="0" fontId="25" fillId="0" borderId="3" xfId="4" applyFont="1" applyBorder="1" applyAlignment="1" applyProtection="1">
      <alignment horizontal="center" vertical="center" wrapText="1"/>
      <protection hidden="1"/>
    </xf>
    <xf numFmtId="166" fontId="25" fillId="0" borderId="1" xfId="4" applyNumberFormat="1" applyFont="1" applyBorder="1" applyAlignment="1" applyProtection="1">
      <alignment horizontal="center" vertical="center" wrapText="1"/>
      <protection hidden="1"/>
    </xf>
    <xf numFmtId="0" fontId="25" fillId="0" borderId="1" xfId="4" applyFont="1" applyBorder="1" applyAlignment="1" applyProtection="1">
      <alignment horizontal="center" vertical="center" wrapText="1"/>
      <protection hidden="1"/>
    </xf>
    <xf numFmtId="0" fontId="42" fillId="16" borderId="0" xfId="4" applyFont="1" applyFill="1" applyAlignment="1" applyProtection="1">
      <alignment vertical="center"/>
      <protection locked="0" hidden="1"/>
    </xf>
    <xf numFmtId="0" fontId="26" fillId="14" borderId="5" xfId="4" applyFont="1" applyFill="1" applyBorder="1" applyAlignment="1" applyProtection="1">
      <alignment horizontal="center" vertical="center" wrapText="1"/>
      <protection hidden="1"/>
    </xf>
    <xf numFmtId="0" fontId="30" fillId="16" borderId="0" xfId="4" applyFont="1" applyFill="1" applyAlignment="1" applyProtection="1">
      <alignment vertical="center"/>
      <protection hidden="1"/>
    </xf>
    <xf numFmtId="49" fontId="42" fillId="16" borderId="0" xfId="4" applyNumberFormat="1" applyFont="1" applyFill="1" applyAlignment="1" applyProtection="1">
      <alignment horizontal="center" vertical="center"/>
      <protection hidden="1"/>
    </xf>
    <xf numFmtId="0" fontId="29" fillId="16" borderId="0" xfId="4" applyFont="1" applyFill="1" applyAlignment="1" applyProtection="1">
      <alignment vertical="center"/>
      <protection hidden="1"/>
    </xf>
    <xf numFmtId="0" fontId="1" fillId="16" borderId="0" xfId="4" applyFill="1" applyProtection="1">
      <protection hidden="1"/>
    </xf>
    <xf numFmtId="0" fontId="25" fillId="0" borderId="0" xfId="4" applyFont="1" applyProtection="1">
      <protection hidden="1"/>
    </xf>
    <xf numFmtId="0" fontId="42" fillId="16" borderId="0" xfId="4" applyFont="1" applyFill="1" applyAlignment="1" applyProtection="1">
      <alignment vertical="center"/>
      <protection hidden="1"/>
    </xf>
    <xf numFmtId="0" fontId="42" fillId="16" borderId="0" xfId="4" applyFont="1" applyFill="1" applyAlignment="1" applyProtection="1">
      <alignment vertical="center" wrapText="1"/>
      <protection hidden="1"/>
    </xf>
    <xf numFmtId="0" fontId="25" fillId="16" borderId="0" xfId="4" applyFont="1" applyFill="1" applyAlignment="1" applyProtection="1">
      <alignment vertical="center"/>
      <protection hidden="1"/>
    </xf>
    <xf numFmtId="0" fontId="25" fillId="16" borderId="0" xfId="4" applyFont="1" applyFill="1" applyAlignment="1" applyProtection="1">
      <alignment vertical="center" wrapText="1"/>
      <protection locked="0" hidden="1"/>
    </xf>
    <xf numFmtId="173" fontId="25" fillId="16" borderId="0" xfId="4" applyNumberFormat="1" applyFont="1" applyFill="1" applyAlignment="1" applyProtection="1">
      <alignment vertical="center"/>
      <protection hidden="1"/>
    </xf>
    <xf numFmtId="0" fontId="25" fillId="16" borderId="0" xfId="4" applyFont="1" applyFill="1" applyAlignment="1" applyProtection="1">
      <alignment vertical="center" wrapText="1"/>
      <protection hidden="1"/>
    </xf>
    <xf numFmtId="9" fontId="25" fillId="0" borderId="5" xfId="4" applyNumberFormat="1" applyFont="1" applyBorder="1" applyAlignment="1" applyProtection="1">
      <alignment horizontal="center" vertical="center" wrapText="1"/>
      <protection hidden="1"/>
    </xf>
    <xf numFmtId="0" fontId="42" fillId="16" borderId="0" xfId="4" applyFont="1" applyFill="1" applyAlignment="1" applyProtection="1">
      <alignment horizontal="center" vertical="center"/>
      <protection hidden="1"/>
    </xf>
    <xf numFmtId="0" fontId="42" fillId="0" borderId="0" xfId="4" applyFont="1" applyAlignment="1" applyProtection="1">
      <alignment vertical="center"/>
      <protection hidden="1"/>
    </xf>
    <xf numFmtId="0" fontId="42" fillId="0" borderId="0" xfId="4" applyFont="1" applyAlignment="1" applyProtection="1">
      <alignment horizontal="center" vertical="center"/>
      <protection hidden="1"/>
    </xf>
    <xf numFmtId="0" fontId="42" fillId="0" borderId="0" xfId="4" applyFont="1" applyAlignment="1" applyProtection="1">
      <alignment vertical="center"/>
      <protection locked="0" hidden="1"/>
    </xf>
    <xf numFmtId="0" fontId="34" fillId="0" borderId="0" xfId="4" applyFont="1" applyAlignment="1" applyProtection="1">
      <alignment vertical="center"/>
      <protection hidden="1"/>
    </xf>
    <xf numFmtId="0" fontId="33" fillId="0" borderId="0" xfId="4" applyFont="1" applyAlignment="1" applyProtection="1">
      <alignment vertical="center"/>
      <protection hidden="1"/>
    </xf>
    <xf numFmtId="0" fontId="16" fillId="0" borderId="0" xfId="4" applyFont="1" applyAlignment="1" applyProtection="1">
      <alignment vertical="center"/>
      <protection hidden="1"/>
    </xf>
    <xf numFmtId="0" fontId="30" fillId="0" borderId="0" xfId="4" applyFont="1" applyAlignment="1" applyProtection="1">
      <alignment horizontal="left" vertical="center" wrapText="1"/>
      <protection hidden="1"/>
    </xf>
    <xf numFmtId="0" fontId="22" fillId="0" borderId="15" xfId="4" applyFont="1" applyBorder="1" applyAlignment="1" applyProtection="1">
      <alignment horizontal="center" vertical="center" wrapText="1"/>
      <protection hidden="1"/>
    </xf>
    <xf numFmtId="0" fontId="26" fillId="15" borderId="5" xfId="4" applyFont="1" applyFill="1" applyBorder="1" applyAlignment="1" applyProtection="1">
      <alignment horizontal="center" vertical="center" wrapText="1"/>
      <protection hidden="1"/>
    </xf>
    <xf numFmtId="171" fontId="27" fillId="0" borderId="0" xfId="4" applyNumberFormat="1" applyFont="1" applyAlignment="1" applyProtection="1">
      <alignment vertical="center"/>
      <protection hidden="1"/>
    </xf>
    <xf numFmtId="0" fontId="27" fillId="0" borderId="0" xfId="4" applyFont="1" applyAlignment="1" applyProtection="1">
      <alignment vertical="center"/>
      <protection hidden="1"/>
    </xf>
    <xf numFmtId="0" fontId="24" fillId="0" borderId="0" xfId="4" applyFont="1" applyAlignment="1" applyProtection="1">
      <alignment vertical="center"/>
      <protection hidden="1"/>
    </xf>
    <xf numFmtId="0" fontId="36" fillId="0" borderId="0" xfId="4" applyFont="1" applyAlignment="1" applyProtection="1">
      <alignment vertical="center"/>
      <protection hidden="1"/>
    </xf>
    <xf numFmtId="0" fontId="25" fillId="0" borderId="8" xfId="4" applyFont="1" applyBorder="1" applyAlignment="1" applyProtection="1">
      <alignment horizontal="center" vertical="center" wrapText="1"/>
      <protection hidden="1"/>
    </xf>
    <xf numFmtId="10" fontId="1" fillId="0" borderId="0" xfId="4" applyNumberFormat="1" applyProtection="1">
      <protection hidden="1"/>
    </xf>
    <xf numFmtId="5" fontId="1" fillId="0" borderId="0" xfId="4" applyNumberFormat="1" applyProtection="1">
      <protection hidden="1"/>
    </xf>
    <xf numFmtId="173" fontId="1" fillId="0" borderId="0" xfId="4" applyNumberFormat="1" applyProtection="1">
      <protection hidden="1"/>
    </xf>
    <xf numFmtId="7" fontId="1" fillId="0" borderId="0" xfId="4" applyNumberFormat="1" applyProtection="1">
      <protection hidden="1"/>
    </xf>
    <xf numFmtId="0" fontId="26" fillId="0" borderId="5" xfId="4" applyFont="1" applyBorder="1" applyAlignment="1">
      <alignment horizontal="center" vertical="center" wrapText="1"/>
    </xf>
    <xf numFmtId="0" fontId="26" fillId="11" borderId="5" xfId="4" applyFont="1" applyFill="1" applyBorder="1" applyAlignment="1">
      <alignment horizontal="center" vertical="center" wrapText="1"/>
    </xf>
    <xf numFmtId="0" fontId="4" fillId="0" borderId="0" xfId="4" applyFont="1" applyAlignment="1">
      <alignment vertical="center"/>
    </xf>
    <xf numFmtId="165" fontId="4" fillId="0" borderId="0" xfId="2" applyFont="1" applyFill="1" applyBorder="1" applyAlignment="1" applyProtection="1">
      <alignment vertical="center" wrapText="1"/>
    </xf>
    <xf numFmtId="0" fontId="1" fillId="0" borderId="0" xfId="4" applyAlignment="1">
      <alignment vertical="center"/>
    </xf>
    <xf numFmtId="165" fontId="10" fillId="0" borderId="0" xfId="2" applyFont="1" applyFill="1" applyBorder="1" applyAlignment="1" applyProtection="1">
      <alignment vertical="center" wrapText="1"/>
    </xf>
    <xf numFmtId="0" fontId="1" fillId="0" borderId="0" xfId="4" applyAlignment="1" applyProtection="1">
      <alignment vertical="center"/>
      <protection locked="0"/>
    </xf>
    <xf numFmtId="0" fontId="2" fillId="0" borderId="0" xfId="4" applyFont="1" applyAlignment="1" applyProtection="1">
      <alignment vertical="center"/>
      <protection locked="0"/>
    </xf>
    <xf numFmtId="0" fontId="26" fillId="12" borderId="11" xfId="4" applyFont="1" applyFill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173" fontId="25" fillId="5" borderId="5" xfId="2" applyNumberFormat="1" applyFont="1" applyFill="1" applyBorder="1" applyAlignment="1" applyProtection="1">
      <alignment horizontal="right" vertical="center" shrinkToFit="1"/>
      <protection locked="0"/>
    </xf>
    <xf numFmtId="173" fontId="30" fillId="3" borderId="8" xfId="2" applyNumberFormat="1" applyFont="1" applyFill="1" applyBorder="1" applyAlignment="1" applyProtection="1">
      <alignment horizontal="right" vertical="center" shrinkToFit="1"/>
    </xf>
    <xf numFmtId="0" fontId="26" fillId="0" borderId="3" xfId="4" applyFont="1" applyBorder="1" applyAlignment="1">
      <alignment horizontal="center" vertical="center" wrapText="1"/>
    </xf>
    <xf numFmtId="173" fontId="25" fillId="5" borderId="5" xfId="2" applyNumberFormat="1" applyFont="1" applyFill="1" applyBorder="1" applyAlignment="1" applyProtection="1">
      <alignment horizontal="right" vertical="center" wrapText="1"/>
      <protection locked="0"/>
    </xf>
    <xf numFmtId="173" fontId="25" fillId="2" borderId="5" xfId="2" applyNumberFormat="1" applyFont="1" applyFill="1" applyBorder="1" applyAlignment="1" applyProtection="1">
      <alignment vertical="center" shrinkToFit="1"/>
      <protection locked="0"/>
    </xf>
    <xf numFmtId="173" fontId="25" fillId="2" borderId="11" xfId="2" applyNumberFormat="1" applyFont="1" applyFill="1" applyBorder="1" applyAlignment="1" applyProtection="1">
      <alignment vertical="center" shrinkToFit="1"/>
      <protection locked="0"/>
    </xf>
    <xf numFmtId="171" fontId="26" fillId="0" borderId="19" xfId="2" applyNumberFormat="1" applyFont="1" applyFill="1" applyBorder="1" applyAlignment="1" applyProtection="1">
      <alignment horizontal="center" vertical="center" wrapText="1"/>
    </xf>
    <xf numFmtId="171" fontId="26" fillId="0" borderId="19" xfId="2" applyNumberFormat="1" applyFont="1" applyFill="1" applyBorder="1" applyAlignment="1" applyProtection="1">
      <alignment horizontal="right" vertical="center" wrapText="1"/>
    </xf>
    <xf numFmtId="173" fontId="26" fillId="4" borderId="21" xfId="2" applyNumberFormat="1" applyFont="1" applyFill="1" applyBorder="1" applyAlignment="1" applyProtection="1">
      <alignment vertical="center" shrinkToFit="1"/>
      <protection hidden="1"/>
    </xf>
    <xf numFmtId="49" fontId="26" fillId="10" borderId="0" xfId="4" applyNumberFormat="1" applyFont="1" applyFill="1" applyAlignment="1" applyProtection="1">
      <alignment horizontal="right" vertical="center" wrapText="1"/>
      <protection hidden="1"/>
    </xf>
    <xf numFmtId="176" fontId="25" fillId="10" borderId="0" xfId="4" applyNumberFormat="1" applyFont="1" applyFill="1" applyAlignment="1" applyProtection="1">
      <alignment horizontal="center" vertical="center"/>
      <protection hidden="1"/>
    </xf>
    <xf numFmtId="0" fontId="1" fillId="10" borderId="19" xfId="4" applyFill="1" applyBorder="1" applyProtection="1">
      <protection hidden="1"/>
    </xf>
    <xf numFmtId="0" fontId="60" fillId="10" borderId="9" xfId="4" applyFont="1" applyFill="1" applyBorder="1" applyAlignment="1" applyProtection="1">
      <alignment vertical="center"/>
      <protection hidden="1"/>
    </xf>
    <xf numFmtId="0" fontId="29" fillId="10" borderId="19" xfId="4" applyFont="1" applyFill="1" applyBorder="1" applyAlignment="1" applyProtection="1">
      <alignment vertical="center"/>
      <protection hidden="1"/>
    </xf>
    <xf numFmtId="0" fontId="23" fillId="10" borderId="10" xfId="4" applyFont="1" applyFill="1" applyBorder="1" applyAlignment="1" applyProtection="1">
      <alignment vertical="center"/>
      <protection hidden="1"/>
    </xf>
    <xf numFmtId="0" fontId="1" fillId="10" borderId="4" xfId="4" applyFill="1" applyBorder="1" applyProtection="1">
      <protection hidden="1"/>
    </xf>
    <xf numFmtId="0" fontId="60" fillId="10" borderId="13" xfId="4" applyFont="1" applyFill="1" applyBorder="1" applyAlignment="1" applyProtection="1">
      <alignment vertical="center"/>
      <protection hidden="1"/>
    </xf>
    <xf numFmtId="0" fontId="29" fillId="10" borderId="4" xfId="4" applyFont="1" applyFill="1" applyBorder="1" applyAlignment="1" applyProtection="1">
      <alignment vertical="center"/>
      <protection hidden="1"/>
    </xf>
    <xf numFmtId="0" fontId="23" fillId="10" borderId="15" xfId="4" applyFont="1" applyFill="1" applyBorder="1" applyAlignment="1" applyProtection="1">
      <alignment vertical="center"/>
      <protection hidden="1"/>
    </xf>
    <xf numFmtId="173" fontId="25" fillId="3" borderId="5" xfId="2" applyNumberFormat="1" applyFont="1" applyFill="1" applyBorder="1" applyAlignment="1" applyProtection="1">
      <alignment horizontal="right" vertical="center" shrinkToFit="1"/>
      <protection hidden="1"/>
    </xf>
    <xf numFmtId="173" fontId="25" fillId="3" borderId="6" xfId="2" applyNumberFormat="1" applyFont="1" applyFill="1" applyBorder="1" applyAlignment="1" applyProtection="1">
      <alignment horizontal="right" vertical="center" shrinkToFit="1"/>
      <protection hidden="1"/>
    </xf>
    <xf numFmtId="9" fontId="25" fillId="3" borderId="3" xfId="3" applyFont="1" applyFill="1" applyBorder="1" applyAlignment="1" applyProtection="1">
      <alignment horizontal="center" vertical="center" shrinkToFit="1"/>
      <protection hidden="1"/>
    </xf>
    <xf numFmtId="173" fontId="25" fillId="3" borderId="22" xfId="2" applyNumberFormat="1" applyFont="1" applyFill="1" applyBorder="1" applyAlignment="1" applyProtection="1">
      <alignment horizontal="right" vertical="center" shrinkToFit="1"/>
      <protection hidden="1"/>
    </xf>
    <xf numFmtId="173" fontId="25" fillId="3" borderId="23" xfId="2" applyNumberFormat="1" applyFont="1" applyFill="1" applyBorder="1" applyAlignment="1" applyProtection="1">
      <alignment horizontal="right" vertical="center" shrinkToFit="1"/>
      <protection hidden="1"/>
    </xf>
    <xf numFmtId="173" fontId="26" fillId="17" borderId="21" xfId="2" applyNumberFormat="1" applyFont="1" applyFill="1" applyBorder="1" applyAlignment="1" applyProtection="1">
      <alignment horizontal="right" vertical="center" shrinkToFit="1"/>
      <protection hidden="1"/>
    </xf>
    <xf numFmtId="9" fontId="26" fillId="17" borderId="21" xfId="3" applyFont="1" applyFill="1" applyBorder="1" applyAlignment="1" applyProtection="1">
      <alignment horizontal="center" vertical="center" shrinkToFit="1"/>
      <protection hidden="1"/>
    </xf>
    <xf numFmtId="10" fontId="26" fillId="17" borderId="21" xfId="3" applyNumberFormat="1" applyFont="1" applyFill="1" applyBorder="1" applyAlignment="1" applyProtection="1">
      <alignment horizontal="center" vertical="center" shrinkToFit="1"/>
      <protection hidden="1"/>
    </xf>
    <xf numFmtId="173" fontId="26" fillId="17" borderId="21" xfId="2" applyNumberFormat="1" applyFont="1" applyFill="1" applyBorder="1" applyAlignment="1" applyProtection="1">
      <alignment horizontal="right" vertical="center" shrinkToFit="1"/>
    </xf>
    <xf numFmtId="168" fontId="26" fillId="4" borderId="6" xfId="4" applyNumberFormat="1" applyFont="1" applyFill="1" applyBorder="1" applyAlignment="1" applyProtection="1">
      <alignment horizontal="center" vertical="center" shrinkToFit="1"/>
      <protection hidden="1"/>
    </xf>
    <xf numFmtId="166" fontId="25" fillId="6" borderId="0" xfId="4" applyNumberFormat="1" applyFont="1" applyFill="1" applyAlignment="1" applyProtection="1">
      <alignment horizontal="left" vertical="center"/>
      <protection hidden="1"/>
    </xf>
    <xf numFmtId="166" fontId="25" fillId="0" borderId="0" xfId="4" applyNumberFormat="1" applyFont="1" applyAlignment="1" applyProtection="1">
      <alignment horizontal="left" vertical="center"/>
      <protection hidden="1"/>
    </xf>
    <xf numFmtId="0" fontId="26" fillId="8" borderId="13" xfId="4" applyFont="1" applyFill="1" applyBorder="1" applyAlignment="1">
      <alignment horizontal="center" vertical="center" wrapText="1"/>
    </xf>
    <xf numFmtId="0" fontId="26" fillId="12" borderId="6" xfId="4" applyFont="1" applyFill="1" applyBorder="1" applyAlignment="1">
      <alignment horizontal="center" vertical="center" wrapText="1"/>
    </xf>
    <xf numFmtId="10" fontId="37" fillId="0" borderId="0" xfId="3" applyNumberFormat="1" applyFont="1" applyFill="1" applyBorder="1" applyAlignment="1" applyProtection="1">
      <alignment horizontal="left" vertical="center" shrinkToFit="1"/>
      <protection hidden="1"/>
    </xf>
    <xf numFmtId="0" fontId="44" fillId="0" borderId="0" xfId="2" applyNumberFormat="1" applyFont="1" applyFill="1" applyBorder="1" applyAlignment="1" applyProtection="1">
      <alignment horizontal="left" vertical="center"/>
    </xf>
    <xf numFmtId="0" fontId="26" fillId="12" borderId="5" xfId="8" applyFont="1" applyFill="1" applyBorder="1" applyAlignment="1">
      <alignment horizontal="center" vertical="center" wrapText="1"/>
    </xf>
    <xf numFmtId="0" fontId="60" fillId="10" borderId="0" xfId="4" applyFont="1" applyFill="1" applyAlignment="1" applyProtection="1">
      <alignment vertical="center"/>
      <protection hidden="1"/>
    </xf>
    <xf numFmtId="0" fontId="29" fillId="0" borderId="0" xfId="8" applyFont="1" applyAlignment="1" applyProtection="1">
      <alignment vertical="center"/>
      <protection hidden="1"/>
    </xf>
    <xf numFmtId="0" fontId="33" fillId="0" borderId="0" xfId="8" applyFont="1" applyAlignment="1" applyProtection="1">
      <alignment vertical="center"/>
      <protection hidden="1"/>
    </xf>
    <xf numFmtId="0" fontId="28" fillId="0" borderId="0" xfId="8" applyFont="1" applyAlignment="1" applyProtection="1">
      <alignment vertical="center"/>
      <protection hidden="1"/>
    </xf>
    <xf numFmtId="0" fontId="26" fillId="0" borderId="5" xfId="8" applyFont="1" applyBorder="1" applyAlignment="1" applyProtection="1">
      <alignment horizontal="center" vertical="center" wrapText="1"/>
      <protection hidden="1"/>
    </xf>
    <xf numFmtId="0" fontId="25" fillId="0" borderId="5" xfId="8" applyFont="1" applyBorder="1" applyAlignment="1" applyProtection="1">
      <alignment horizontal="center" vertical="center" wrapText="1"/>
      <protection hidden="1"/>
    </xf>
    <xf numFmtId="166" fontId="61" fillId="0" borderId="0" xfId="8" applyNumberFormat="1" applyFont="1" applyAlignment="1" applyProtection="1">
      <alignment horizontal="left" vertical="center" wrapText="1"/>
      <protection hidden="1"/>
    </xf>
    <xf numFmtId="166" fontId="25" fillId="0" borderId="0" xfId="8" applyNumberFormat="1" applyFont="1" applyAlignment="1" applyProtection="1">
      <alignment horizontal="center" vertical="center" wrapText="1"/>
      <protection hidden="1"/>
    </xf>
    <xf numFmtId="0" fontId="22" fillId="0" borderId="3" xfId="4" applyFont="1" applyBorder="1" applyAlignment="1" applyProtection="1">
      <alignment horizontal="center" vertical="center" shrinkToFit="1"/>
      <protection hidden="1"/>
    </xf>
    <xf numFmtId="175" fontId="25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6" fillId="0" borderId="1" xfId="4" applyFont="1" applyBorder="1" applyAlignment="1" applyProtection="1">
      <alignment horizontal="center" vertical="center" shrinkToFit="1"/>
      <protection hidden="1"/>
    </xf>
    <xf numFmtId="0" fontId="25" fillId="3" borderId="1" xfId="4" applyFont="1" applyFill="1" applyBorder="1" applyAlignment="1" applyProtection="1">
      <alignment horizontal="center" vertical="center" shrinkToFit="1"/>
      <protection hidden="1"/>
    </xf>
    <xf numFmtId="177" fontId="26" fillId="4" borderId="5" xfId="4" applyNumberFormat="1" applyFont="1" applyFill="1" applyBorder="1" applyAlignment="1" applyProtection="1">
      <alignment horizontal="center" vertical="center" shrinkToFit="1"/>
      <protection hidden="1"/>
    </xf>
    <xf numFmtId="1" fontId="25" fillId="3" borderId="1" xfId="4" applyNumberFormat="1" applyFont="1" applyFill="1" applyBorder="1" applyAlignment="1" applyProtection="1">
      <alignment horizontal="center" vertical="center" shrinkToFit="1"/>
      <protection hidden="1"/>
    </xf>
    <xf numFmtId="0" fontId="25" fillId="0" borderId="1" xfId="4" applyFont="1" applyBorder="1" applyAlignment="1" applyProtection="1">
      <alignment horizontal="center" vertical="center" shrinkToFit="1"/>
      <protection hidden="1"/>
    </xf>
    <xf numFmtId="0" fontId="25" fillId="0" borderId="6" xfId="4" applyFont="1" applyBorder="1" applyAlignment="1" applyProtection="1">
      <alignment horizontal="center" vertical="center" shrinkToFit="1"/>
      <protection hidden="1"/>
    </xf>
    <xf numFmtId="166" fontId="25" fillId="0" borderId="1" xfId="8" applyNumberFormat="1" applyFont="1" applyBorder="1" applyAlignment="1" applyProtection="1">
      <alignment horizontal="center" vertical="center" wrapText="1"/>
      <protection hidden="1"/>
    </xf>
    <xf numFmtId="0" fontId="65" fillId="14" borderId="5" xfId="8" applyFont="1" applyFill="1" applyBorder="1" applyAlignment="1" applyProtection="1">
      <alignment horizontal="center" vertical="center" wrapText="1"/>
      <protection hidden="1"/>
    </xf>
    <xf numFmtId="0" fontId="65" fillId="14" borderId="5" xfId="4" applyFont="1" applyFill="1" applyBorder="1" applyAlignment="1" applyProtection="1">
      <alignment horizontal="center" vertical="center" wrapText="1"/>
      <protection hidden="1"/>
    </xf>
    <xf numFmtId="0" fontId="1" fillId="16" borderId="0" xfId="4" applyFill="1"/>
    <xf numFmtId="0" fontId="26" fillId="8" borderId="5" xfId="4" applyFont="1" applyFill="1" applyBorder="1" applyAlignment="1">
      <alignment horizontal="center" vertical="center" wrapText="1"/>
    </xf>
    <xf numFmtId="0" fontId="26" fillId="12" borderId="5" xfId="8" applyFont="1" applyFill="1" applyBorder="1" applyAlignment="1" applyProtection="1">
      <alignment horizontal="center" vertical="center" wrapText="1"/>
      <protection hidden="1"/>
    </xf>
    <xf numFmtId="0" fontId="41" fillId="6" borderId="4" xfId="4" applyFont="1" applyFill="1" applyBorder="1" applyAlignment="1">
      <alignment horizontal="left" vertical="center"/>
    </xf>
    <xf numFmtId="0" fontId="22" fillId="6" borderId="4" xfId="4" applyFont="1" applyFill="1" applyBorder="1" applyAlignment="1">
      <alignment wrapText="1"/>
    </xf>
    <xf numFmtId="0" fontId="22" fillId="6" borderId="4" xfId="4" applyFont="1" applyFill="1" applyBorder="1"/>
    <xf numFmtId="0" fontId="1" fillId="6" borderId="0" xfId="8" applyFill="1"/>
    <xf numFmtId="0" fontId="22" fillId="6" borderId="0" xfId="4" applyFont="1" applyFill="1"/>
    <xf numFmtId="175" fontId="25" fillId="3" borderId="5" xfId="5" applyNumberFormat="1" applyFont="1" applyFill="1" applyBorder="1" applyAlignment="1" applyProtection="1">
      <alignment horizontal="center" vertical="center" wrapText="1"/>
      <protection hidden="1"/>
    </xf>
    <xf numFmtId="0" fontId="1" fillId="6" borderId="0" xfId="4" applyFill="1" applyProtection="1">
      <protection hidden="1"/>
    </xf>
    <xf numFmtId="0" fontId="41" fillId="6" borderId="0" xfId="4" applyFont="1" applyFill="1" applyAlignment="1" applyProtection="1">
      <alignment vertical="center"/>
      <protection hidden="1"/>
    </xf>
    <xf numFmtId="0" fontId="43" fillId="6" borderId="0" xfId="4" applyFont="1" applyFill="1" applyAlignment="1" applyProtection="1">
      <alignment vertical="center"/>
      <protection hidden="1"/>
    </xf>
    <xf numFmtId="0" fontId="69" fillId="0" borderId="0" xfId="2" applyNumberFormat="1" applyFont="1" applyFill="1" applyBorder="1" applyAlignment="1" applyProtection="1">
      <alignment horizontal="left" vertical="center"/>
    </xf>
    <xf numFmtId="0" fontId="60" fillId="10" borderId="2" xfId="4" applyFont="1" applyFill="1" applyBorder="1" applyAlignment="1" applyProtection="1">
      <alignment vertical="center"/>
      <protection hidden="1"/>
    </xf>
    <xf numFmtId="178" fontId="25" fillId="5" borderId="5" xfId="2" applyNumberFormat="1" applyFont="1" applyFill="1" applyBorder="1" applyAlignment="1" applyProtection="1">
      <alignment horizontal="right" vertical="center" shrinkToFit="1"/>
      <protection locked="0"/>
    </xf>
    <xf numFmtId="178" fontId="25" fillId="5" borderId="8" xfId="2" applyNumberFormat="1" applyFont="1" applyFill="1" applyBorder="1" applyAlignment="1" applyProtection="1">
      <alignment horizontal="right" vertical="center" wrapText="1"/>
      <protection locked="0"/>
    </xf>
    <xf numFmtId="178" fontId="25" fillId="5" borderId="5" xfId="2" applyNumberFormat="1" applyFont="1" applyFill="1" applyBorder="1" applyAlignment="1" applyProtection="1">
      <alignment horizontal="right" vertical="center" wrapText="1"/>
      <protection locked="0"/>
    </xf>
    <xf numFmtId="178" fontId="25" fillId="18" borderId="5" xfId="2" applyNumberFormat="1" applyFont="1" applyFill="1" applyBorder="1" applyAlignment="1" applyProtection="1">
      <alignment horizontal="right" vertical="center" shrinkToFit="1"/>
    </xf>
    <xf numFmtId="178" fontId="25" fillId="2" borderId="5" xfId="2" applyNumberFormat="1" applyFont="1" applyFill="1" applyBorder="1" applyAlignment="1" applyProtection="1">
      <alignment horizontal="right" vertical="center" shrinkToFit="1"/>
      <protection locked="0"/>
    </xf>
    <xf numFmtId="178" fontId="25" fillId="2" borderId="11" xfId="2" applyNumberFormat="1" applyFont="1" applyFill="1" applyBorder="1" applyAlignment="1" applyProtection="1">
      <alignment horizontal="right" vertical="center" shrinkToFit="1"/>
      <protection locked="0"/>
    </xf>
    <xf numFmtId="175" fontId="26" fillId="4" borderId="21" xfId="2" applyNumberFormat="1" applyFont="1" applyFill="1" applyBorder="1" applyAlignment="1" applyProtection="1">
      <alignment horizontal="right" vertical="center" wrapText="1"/>
      <protection hidden="1"/>
    </xf>
    <xf numFmtId="0" fontId="26" fillId="0" borderId="1" xfId="4" applyFont="1" applyBorder="1" applyAlignment="1" applyProtection="1">
      <alignment horizontal="right" vertical="center" wrapText="1"/>
      <protection hidden="1"/>
    </xf>
    <xf numFmtId="0" fontId="22" fillId="11" borderId="1" xfId="0" applyFont="1" applyFill="1" applyBorder="1" applyAlignment="1" applyProtection="1">
      <alignment horizontal="center" vertical="center" wrapText="1"/>
      <protection hidden="1"/>
    </xf>
    <xf numFmtId="0" fontId="22" fillId="11" borderId="6" xfId="0" applyFont="1" applyFill="1" applyBorder="1" applyAlignment="1" applyProtection="1">
      <alignment horizontal="center" vertical="center" wrapText="1"/>
      <protection hidden="1"/>
    </xf>
    <xf numFmtId="0" fontId="22" fillId="15" borderId="3" xfId="0" applyFont="1" applyFill="1" applyBorder="1" applyAlignment="1" applyProtection="1">
      <alignment horizontal="center" vertical="center" wrapText="1"/>
      <protection hidden="1"/>
    </xf>
    <xf numFmtId="0" fontId="22" fillId="15" borderId="1" xfId="0" applyFont="1" applyFill="1" applyBorder="1" applyAlignment="1" applyProtection="1">
      <alignment horizontal="center" vertical="center" wrapText="1"/>
      <protection hidden="1"/>
    </xf>
    <xf numFmtId="0" fontId="22" fillId="15" borderId="6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6" fillId="0" borderId="5" xfId="0" applyFont="1" applyBorder="1" applyAlignment="1" applyProtection="1">
      <alignment horizontal="right" vertical="center"/>
      <protection hidden="1"/>
    </xf>
    <xf numFmtId="0" fontId="27" fillId="0" borderId="5" xfId="0" applyFont="1" applyBorder="1" applyAlignment="1" applyProtection="1">
      <alignment horizontal="right" vertical="center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0" fontId="22" fillId="0" borderId="11" xfId="0" applyFont="1" applyBorder="1" applyAlignment="1" applyProtection="1">
      <alignment vertical="center" wrapText="1"/>
      <protection hidden="1"/>
    </xf>
    <xf numFmtId="0" fontId="28" fillId="0" borderId="8" xfId="0" applyFont="1" applyBorder="1" applyAlignment="1" applyProtection="1">
      <alignment vertical="center" wrapText="1"/>
      <protection hidden="1"/>
    </xf>
    <xf numFmtId="0" fontId="40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/>
    </xf>
    <xf numFmtId="0" fontId="26" fillId="14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4" fillId="6" borderId="4" xfId="4" applyFont="1" applyFill="1" applyBorder="1" applyAlignment="1">
      <alignment horizontal="left" vertical="center"/>
    </xf>
    <xf numFmtId="0" fontId="1" fillId="0" borderId="4" xfId="4" applyBorder="1"/>
    <xf numFmtId="0" fontId="60" fillId="10" borderId="9" xfId="4" applyFont="1" applyFill="1" applyBorder="1" applyAlignment="1" applyProtection="1">
      <alignment horizontal="center" vertical="center" wrapText="1"/>
      <protection hidden="1"/>
    </xf>
    <xf numFmtId="0" fontId="60" fillId="0" borderId="10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26" fillId="9" borderId="3" xfId="0" applyFont="1" applyFill="1" applyBorder="1" applyAlignment="1" applyProtection="1">
      <alignment horizontal="right" vertical="center" wrapText="1"/>
      <protection hidden="1"/>
    </xf>
    <xf numFmtId="0" fontId="26" fillId="9" borderId="6" xfId="0" applyFont="1" applyFill="1" applyBorder="1" applyAlignment="1" applyProtection="1">
      <alignment horizontal="right" vertical="center" wrapText="1"/>
      <protection hidden="1"/>
    </xf>
    <xf numFmtId="0" fontId="26" fillId="9" borderId="3" xfId="0" applyFont="1" applyFill="1" applyBorder="1" applyAlignment="1">
      <alignment horizontal="right" vertical="center" wrapText="1"/>
    </xf>
    <xf numFmtId="0" fontId="26" fillId="9" borderId="6" xfId="0" applyFont="1" applyFill="1" applyBorder="1" applyAlignment="1">
      <alignment horizontal="right" vertical="center" wrapText="1"/>
    </xf>
    <xf numFmtId="0" fontId="27" fillId="7" borderId="16" xfId="0" applyFont="1" applyFill="1" applyBorder="1" applyAlignment="1" applyProtection="1">
      <alignment horizontal="center" vertical="center" wrapText="1"/>
      <protection hidden="1"/>
    </xf>
    <xf numFmtId="0" fontId="14" fillId="7" borderId="16" xfId="0" applyFont="1" applyFill="1" applyBorder="1" applyAlignment="1" applyProtection="1">
      <alignment horizontal="center" vertical="center" wrapText="1"/>
      <protection hidden="1"/>
    </xf>
    <xf numFmtId="0" fontId="38" fillId="2" borderId="14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38" fillId="2" borderId="16" xfId="0" applyFont="1" applyFill="1" applyBorder="1" applyAlignment="1" applyProtection="1">
      <alignment horizontal="center" vertical="center" wrapText="1"/>
      <protection locked="0"/>
    </xf>
    <xf numFmtId="0" fontId="38" fillId="2" borderId="20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right" vertical="center" wrapText="1"/>
      <protection hidden="1"/>
    </xf>
    <xf numFmtId="170" fontId="38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3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right" vertical="center" wrapText="1"/>
      <protection hidden="1"/>
    </xf>
    <xf numFmtId="0" fontId="22" fillId="0" borderId="1" xfId="0" applyFont="1" applyBorder="1" applyAlignment="1" applyProtection="1">
      <alignment horizontal="right" vertical="center" wrapText="1"/>
      <protection hidden="1"/>
    </xf>
    <xf numFmtId="49" fontId="56" fillId="0" borderId="0" xfId="2" applyNumberFormat="1" applyFont="1" applyFill="1" applyAlignment="1" applyProtection="1">
      <alignment horizontal="left" vertical="center" wrapText="1"/>
      <protection hidden="1"/>
    </xf>
    <xf numFmtId="49" fontId="57" fillId="0" borderId="0" xfId="4" applyNumberFormat="1" applyFont="1" applyAlignment="1" applyProtection="1">
      <alignment horizontal="left" vertical="center" wrapText="1"/>
      <protection hidden="1"/>
    </xf>
    <xf numFmtId="0" fontId="26" fillId="14" borderId="0" xfId="4" applyFont="1" applyFill="1" applyAlignment="1" applyProtection="1">
      <alignment horizontal="left" vertical="center" wrapText="1"/>
      <protection hidden="1"/>
    </xf>
    <xf numFmtId="0" fontId="5" fillId="0" borderId="0" xfId="4" applyFont="1" applyAlignment="1" applyProtection="1">
      <alignment vertical="center" wrapText="1"/>
      <protection hidden="1"/>
    </xf>
    <xf numFmtId="0" fontId="22" fillId="0" borderId="3" xfId="4" applyFont="1" applyBorder="1" applyAlignment="1" applyProtection="1">
      <alignment horizontal="center" vertical="center" wrapText="1"/>
      <protection hidden="1"/>
    </xf>
    <xf numFmtId="0" fontId="22" fillId="0" borderId="4" xfId="4" applyFont="1" applyBorder="1" applyAlignment="1" applyProtection="1">
      <alignment horizontal="center" vertical="center" wrapText="1"/>
      <protection hidden="1"/>
    </xf>
    <xf numFmtId="0" fontId="26" fillId="0" borderId="5" xfId="4" applyFont="1" applyBorder="1" applyAlignment="1" applyProtection="1">
      <alignment horizontal="right" vertical="center"/>
      <protection hidden="1"/>
    </xf>
    <xf numFmtId="0" fontId="27" fillId="0" borderId="5" xfId="4" applyFont="1" applyBorder="1" applyAlignment="1" applyProtection="1">
      <alignment horizontal="right" vertical="center"/>
      <protection hidden="1"/>
    </xf>
    <xf numFmtId="0" fontId="1" fillId="0" borderId="6" xfId="8" applyBorder="1" applyAlignment="1" applyProtection="1">
      <alignment horizontal="right" vertical="center"/>
      <protection hidden="1"/>
    </xf>
    <xf numFmtId="0" fontId="13" fillId="6" borderId="0" xfId="4" applyFont="1" applyFill="1" applyAlignment="1" applyProtection="1">
      <alignment horizontal="left" vertical="center"/>
      <protection hidden="1"/>
    </xf>
    <xf numFmtId="0" fontId="22" fillId="11" borderId="1" xfId="4" applyFont="1" applyFill="1" applyBorder="1" applyAlignment="1" applyProtection="1">
      <alignment horizontal="center" vertical="center" wrapText="1"/>
      <protection hidden="1"/>
    </xf>
    <xf numFmtId="0" fontId="22" fillId="11" borderId="6" xfId="4" applyFont="1" applyFill="1" applyBorder="1" applyAlignment="1" applyProtection="1">
      <alignment horizontal="center" vertical="center" wrapText="1"/>
      <protection hidden="1"/>
    </xf>
    <xf numFmtId="0" fontId="22" fillId="15" borderId="3" xfId="4" applyFont="1" applyFill="1" applyBorder="1" applyAlignment="1" applyProtection="1">
      <alignment horizontal="center" vertical="center" wrapText="1"/>
      <protection hidden="1"/>
    </xf>
    <xf numFmtId="0" fontId="22" fillId="15" borderId="1" xfId="4" applyFont="1" applyFill="1" applyBorder="1" applyAlignment="1" applyProtection="1">
      <alignment horizontal="center" vertical="center" wrapText="1"/>
      <protection hidden="1"/>
    </xf>
    <xf numFmtId="0" fontId="22" fillId="15" borderId="6" xfId="4" applyFont="1" applyFill="1" applyBorder="1" applyAlignment="1" applyProtection="1">
      <alignment horizontal="center" vertical="center" wrapText="1"/>
      <protection hidden="1"/>
    </xf>
    <xf numFmtId="0" fontId="26" fillId="9" borderId="3" xfId="4" applyFont="1" applyFill="1" applyBorder="1" applyAlignment="1">
      <alignment horizontal="right" vertical="center" wrapText="1"/>
    </xf>
    <xf numFmtId="0" fontId="26" fillId="9" borderId="6" xfId="4" applyFont="1" applyFill="1" applyBorder="1" applyAlignment="1">
      <alignment horizontal="right" vertical="center" wrapText="1"/>
    </xf>
    <xf numFmtId="0" fontId="26" fillId="0" borderId="3" xfId="4" applyFont="1" applyBorder="1" applyAlignment="1">
      <alignment horizontal="center" vertical="center" wrapText="1"/>
    </xf>
    <xf numFmtId="171" fontId="26" fillId="0" borderId="19" xfId="2" applyNumberFormat="1" applyFont="1" applyFill="1" applyBorder="1" applyAlignment="1" applyProtection="1">
      <alignment horizontal="right" vertical="center" wrapText="1"/>
      <protection hidden="1"/>
    </xf>
    <xf numFmtId="0" fontId="13" fillId="0" borderId="11" xfId="4" applyFont="1" applyBorder="1" applyAlignment="1" applyProtection="1">
      <alignment vertical="center" shrinkToFit="1"/>
      <protection hidden="1"/>
    </xf>
    <xf numFmtId="0" fontId="1" fillId="0" borderId="8" xfId="4" applyBorder="1" applyAlignment="1" applyProtection="1">
      <alignment vertical="center" shrinkToFit="1"/>
      <protection hidden="1"/>
    </xf>
    <xf numFmtId="0" fontId="40" fillId="2" borderId="9" xfId="4" applyFont="1" applyFill="1" applyBorder="1" applyAlignment="1" applyProtection="1">
      <alignment horizontal="left" vertical="top" wrapText="1"/>
      <protection locked="0"/>
    </xf>
    <xf numFmtId="0" fontId="1" fillId="0" borderId="19" xfId="4" applyBorder="1" applyAlignment="1" applyProtection="1">
      <alignment horizontal="left" vertical="top" wrapText="1"/>
      <protection locked="0"/>
    </xf>
    <xf numFmtId="0" fontId="1" fillId="0" borderId="10" xfId="4" applyBorder="1" applyAlignment="1">
      <alignment vertical="top" wrapText="1"/>
    </xf>
    <xf numFmtId="0" fontId="1" fillId="0" borderId="13" xfId="4" applyBorder="1" applyAlignment="1" applyProtection="1">
      <alignment horizontal="left" vertical="top" wrapText="1"/>
      <protection locked="0"/>
    </xf>
    <xf numFmtId="0" fontId="1" fillId="0" borderId="4" xfId="4" applyBorder="1" applyAlignment="1" applyProtection="1">
      <alignment horizontal="left" vertical="top" wrapText="1"/>
      <protection locked="0"/>
    </xf>
    <xf numFmtId="0" fontId="1" fillId="0" borderId="15" xfId="4" applyBorder="1" applyAlignment="1">
      <alignment vertical="top" wrapText="1"/>
    </xf>
    <xf numFmtId="0" fontId="37" fillId="10" borderId="9" xfId="8" applyFont="1" applyFill="1" applyBorder="1" applyAlignment="1" applyProtection="1">
      <alignment horizontal="center" vertical="center" wrapText="1"/>
      <protection hidden="1"/>
    </xf>
    <xf numFmtId="0" fontId="1" fillId="0" borderId="10" xfId="8" applyBorder="1" applyAlignment="1">
      <alignment horizontal="center" vertical="center"/>
    </xf>
    <xf numFmtId="0" fontId="1" fillId="0" borderId="13" xfId="8" applyBorder="1" applyAlignment="1">
      <alignment horizontal="center" vertical="center"/>
    </xf>
    <xf numFmtId="0" fontId="1" fillId="0" borderId="15" xfId="8" applyBorder="1" applyAlignment="1">
      <alignment horizontal="center" vertical="center"/>
    </xf>
    <xf numFmtId="0" fontId="26" fillId="0" borderId="3" xfId="4" applyFont="1" applyBorder="1" applyAlignment="1" applyProtection="1">
      <alignment horizontal="right" vertical="center" wrapText="1"/>
      <protection hidden="1"/>
    </xf>
    <xf numFmtId="0" fontId="26" fillId="0" borderId="6" xfId="4" applyFont="1" applyBorder="1" applyAlignment="1" applyProtection="1">
      <alignment horizontal="right" vertical="center" wrapText="1"/>
      <protection hidden="1"/>
    </xf>
    <xf numFmtId="0" fontId="27" fillId="7" borderId="16" xfId="4" applyFont="1" applyFill="1" applyBorder="1" applyAlignment="1" applyProtection="1">
      <alignment horizontal="center" vertical="center" wrapText="1"/>
      <protection hidden="1"/>
    </xf>
    <xf numFmtId="0" fontId="14" fillId="7" borderId="16" xfId="4" applyFont="1" applyFill="1" applyBorder="1" applyAlignment="1" applyProtection="1">
      <alignment horizontal="center" vertical="center" wrapText="1"/>
      <protection hidden="1"/>
    </xf>
    <xf numFmtId="0" fontId="38" fillId="2" borderId="14" xfId="4" applyFont="1" applyFill="1" applyBorder="1" applyAlignment="1" applyProtection="1">
      <alignment horizontal="center" vertical="center" wrapText="1"/>
      <protection locked="0"/>
    </xf>
    <xf numFmtId="0" fontId="26" fillId="0" borderId="16" xfId="4" applyFont="1" applyBorder="1" applyAlignment="1" applyProtection="1">
      <alignment horizontal="center" vertical="center" wrapText="1"/>
      <protection locked="0"/>
    </xf>
    <xf numFmtId="0" fontId="26" fillId="0" borderId="17" xfId="4" applyFont="1" applyBorder="1" applyAlignment="1" applyProtection="1">
      <alignment horizontal="center" vertical="center" wrapText="1"/>
      <protection locked="0"/>
    </xf>
    <xf numFmtId="0" fontId="38" fillId="2" borderId="16" xfId="4" applyFont="1" applyFill="1" applyBorder="1" applyAlignment="1" applyProtection="1">
      <alignment horizontal="center" vertical="center" wrapText="1"/>
      <protection locked="0"/>
    </xf>
    <xf numFmtId="0" fontId="38" fillId="2" borderId="20" xfId="4" applyFont="1" applyFill="1" applyBorder="1" applyAlignment="1" applyProtection="1">
      <alignment horizontal="center" vertical="center" wrapText="1"/>
      <protection locked="0"/>
    </xf>
    <xf numFmtId="0" fontId="26" fillId="0" borderId="16" xfId="4" applyFont="1" applyBorder="1" applyAlignment="1" applyProtection="1">
      <alignment horizontal="right" vertical="center" wrapText="1"/>
      <protection hidden="1"/>
    </xf>
    <xf numFmtId="170" fontId="38" fillId="2" borderId="16" xfId="4" applyNumberFormat="1" applyFont="1" applyFill="1" applyBorder="1" applyAlignment="1" applyProtection="1">
      <alignment horizontal="center" vertical="center" wrapText="1"/>
      <protection locked="0"/>
    </xf>
    <xf numFmtId="170" fontId="38" fillId="2" borderId="17" xfId="4" applyNumberFormat="1" applyFont="1" applyFill="1" applyBorder="1" applyAlignment="1" applyProtection="1">
      <alignment horizontal="center" vertical="center" wrapText="1"/>
      <protection locked="0"/>
    </xf>
  </cellXfs>
  <cellStyles count="9">
    <cellStyle name="Milliers [0]" xfId="1" builtinId="6"/>
    <cellStyle name="Monétaire [0]" xfId="2" builtinId="7"/>
    <cellStyle name="Monétaire 2" xfId="5" xr:uid="{79653BBA-D6FA-436F-A941-E55BDC821266}"/>
    <cellStyle name="Monétaire 2 2" xfId="7" xr:uid="{F93C4877-2303-4C83-834E-5097677DDF50}"/>
    <cellStyle name="Monétaire 3" xfId="6" xr:uid="{E2DA3B09-33FF-4F8B-8B3C-6245458E015F}"/>
    <cellStyle name="Normal" xfId="0" builtinId="0"/>
    <cellStyle name="Normal 2" xfId="4" xr:uid="{BDEE875A-641A-4782-8502-3C9AFBA9C93D}"/>
    <cellStyle name="Normal 3" xfId="8" xr:uid="{D04367FD-7044-4B62-8BE8-E55640B01601}"/>
    <cellStyle name="Pourcentage" xfId="3" builtinId="5"/>
  </cellStyles>
  <dxfs count="69"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strike val="0"/>
        <color rgb="FFFF0000"/>
      </font>
    </dxf>
    <dxf>
      <font>
        <color rgb="FFC00000"/>
      </font>
    </dxf>
  </dxfs>
  <tableStyles count="0" defaultTableStyle="TableStyleMedium9" defaultPivotStyle="PivotStyleLight16"/>
  <colors>
    <mruColors>
      <color rgb="FF0070C0"/>
      <color rgb="FFFF0000"/>
      <color rgb="FFCCFFCC"/>
      <color rgb="FF1F497D"/>
      <color rgb="FFD9D9D9"/>
      <color rgb="FF000000"/>
      <color rgb="FF00B0F0"/>
      <color rgb="FFBFBFBF"/>
      <color rgb="FFFDE2CB"/>
      <color rgb="FFE1E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5" dropStyle="combo" dx="16" fmlaLink="$A$65" fmlaRange="$K$66:$K$70" noThreeD="1" sel="1" val="0"/>
</file>

<file path=xl/ctrlProps/ctrlProp2.xml><?xml version="1.0" encoding="utf-8"?>
<formControlPr xmlns="http://schemas.microsoft.com/office/spreadsheetml/2009/9/main" objectType="Drop" dropLines="5" dropStyle="combo" dx="16" fmlaLink="$A$65" fmlaRange="$K$66:$K$70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66712</xdr:colOff>
      <xdr:row>0</xdr:row>
      <xdr:rowOff>24804</xdr:rowOff>
    </xdr:from>
    <xdr:to>
      <xdr:col>1</xdr:col>
      <xdr:colOff>2041</xdr:colOff>
      <xdr:row>0</xdr:row>
      <xdr:rowOff>782233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38A9DC-7EFE-43F9-AFC1-D76F62E0F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07" y="20994"/>
          <a:ext cx="737334" cy="7574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22860</xdr:rowOff>
        </xdr:from>
        <xdr:to>
          <xdr:col>3</xdr:col>
          <xdr:colOff>784860</xdr:colOff>
          <xdr:row>6</xdr:row>
          <xdr:rowOff>365760</xdr:rowOff>
        </xdr:to>
        <xdr:sp macro="" textlink="">
          <xdr:nvSpPr>
            <xdr:cNvPr id="21505" name="Drop Dow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66712</xdr:colOff>
      <xdr:row>0</xdr:row>
      <xdr:rowOff>24804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9CA90A02-F5B1-445E-B29D-57D8D7418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07" y="20994"/>
          <a:ext cx="735429" cy="7574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22860</xdr:rowOff>
        </xdr:from>
        <xdr:to>
          <xdr:col>3</xdr:col>
          <xdr:colOff>784860</xdr:colOff>
          <xdr:row>6</xdr:row>
          <xdr:rowOff>365760</xdr:rowOff>
        </xdr:to>
        <xdr:sp macro="" textlink="">
          <xdr:nvSpPr>
            <xdr:cNvPr id="22529" name="Drop Dow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F068-F6C2-49A8-A61D-BCCC561E4487}">
  <sheetPr>
    <tabColor rgb="FFFF0000"/>
  </sheetPr>
  <dimension ref="A1:AW375"/>
  <sheetViews>
    <sheetView zoomScaleNormal="100" zoomScaleSheetLayoutView="100" workbookViewId="0">
      <selection activeCell="B2" sqref="B2:D2"/>
    </sheetView>
  </sheetViews>
  <sheetFormatPr baseColWidth="10" defaultColWidth="8.90625" defaultRowHeight="15" x14ac:dyDescent="0.25"/>
  <cols>
    <col min="1" max="1" width="9.54296875" style="15" customWidth="1"/>
    <col min="2" max="2" width="30.1796875" style="25" customWidth="1"/>
    <col min="3" max="3" width="13.81640625" style="15" customWidth="1"/>
    <col min="4" max="12" width="12.81640625" style="15" customWidth="1"/>
    <col min="13" max="21" width="1.1796875" style="15" hidden="1" customWidth="1"/>
    <col min="22" max="22" width="14.08984375" style="15" hidden="1" customWidth="1"/>
    <col min="23" max="23" width="10.1796875" style="15" hidden="1" customWidth="1"/>
    <col min="24" max="26" width="8.90625" style="15" hidden="1" customWidth="1"/>
    <col min="27" max="39" width="8.90625" style="15" customWidth="1"/>
    <col min="40" max="41" width="8.90625" style="15"/>
    <col min="42" max="16384" width="8.90625" style="17"/>
  </cols>
  <sheetData>
    <row r="1" spans="1:47" ht="70.2" customHeight="1" thickBot="1" x14ac:dyDescent="0.3">
      <c r="A1" s="20"/>
      <c r="B1" s="21"/>
      <c r="C1" s="68"/>
      <c r="D1" s="422" t="s">
        <v>169</v>
      </c>
      <c r="E1" s="423"/>
      <c r="F1" s="423"/>
      <c r="G1" s="423"/>
      <c r="H1" s="423"/>
      <c r="I1" s="423"/>
      <c r="J1" s="423"/>
      <c r="K1" s="423"/>
      <c r="AP1" s="16"/>
      <c r="AQ1" s="16"/>
      <c r="AR1" s="16"/>
      <c r="AS1" s="16"/>
      <c r="AT1" s="16"/>
      <c r="AU1" s="16"/>
    </row>
    <row r="2" spans="1:47" s="19" customFormat="1" ht="33" customHeight="1" thickBot="1" x14ac:dyDescent="0.3">
      <c r="A2" s="69" t="s">
        <v>0</v>
      </c>
      <c r="B2" s="424"/>
      <c r="C2" s="425"/>
      <c r="D2" s="426"/>
      <c r="E2" s="124" t="s">
        <v>1</v>
      </c>
      <c r="F2" s="427"/>
      <c r="G2" s="428"/>
      <c r="H2" s="429" t="s">
        <v>65</v>
      </c>
      <c r="I2" s="429"/>
      <c r="J2" s="430"/>
      <c r="K2" s="43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8"/>
      <c r="AO2" s="18"/>
      <c r="AP2" s="18"/>
      <c r="AQ2" s="18"/>
      <c r="AR2" s="18"/>
      <c r="AS2" s="18"/>
      <c r="AT2" s="18"/>
      <c r="AU2" s="18"/>
    </row>
    <row r="3" spans="1:47" s="19" customFormat="1" ht="21" x14ac:dyDescent="0.25">
      <c r="A3" s="125" t="s">
        <v>3</v>
      </c>
      <c r="B3" s="72"/>
      <c r="C3" s="73"/>
      <c r="D3" s="74"/>
      <c r="E3" s="75"/>
      <c r="F3" s="76"/>
      <c r="G3" s="77"/>
      <c r="H3" s="75"/>
      <c r="I3" s="76"/>
      <c r="J3" s="78"/>
      <c r="K3" s="78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8"/>
      <c r="AP3" s="18"/>
      <c r="AQ3" s="18"/>
      <c r="AR3" s="18"/>
      <c r="AS3" s="18"/>
      <c r="AT3" s="18"/>
      <c r="AU3" s="18"/>
    </row>
    <row r="4" spans="1:47" ht="18" customHeight="1" x14ac:dyDescent="0.25">
      <c r="A4" s="78"/>
      <c r="B4" s="79"/>
      <c r="C4" s="80"/>
      <c r="D4" s="81"/>
      <c r="E4" s="81"/>
      <c r="F4" s="81"/>
      <c r="G4" s="82"/>
      <c r="H4" s="83"/>
      <c r="I4" s="16"/>
      <c r="K4" s="16"/>
      <c r="AP4" s="16"/>
      <c r="AQ4" s="16"/>
      <c r="AR4" s="16"/>
      <c r="AS4" s="16"/>
      <c r="AT4" s="16"/>
      <c r="AU4" s="16"/>
    </row>
    <row r="5" spans="1:47" s="93" customFormat="1" ht="33" customHeight="1" x14ac:dyDescent="0.25">
      <c r="A5" s="84"/>
      <c r="B5" s="85"/>
      <c r="C5" s="432" t="s">
        <v>4</v>
      </c>
      <c r="D5" s="433"/>
      <c r="E5" s="140"/>
      <c r="F5" s="126" t="s">
        <v>80</v>
      </c>
      <c r="G5" s="141"/>
      <c r="H5" s="126" t="s">
        <v>81</v>
      </c>
      <c r="I5" s="141"/>
      <c r="J5" s="87" t="s">
        <v>5</v>
      </c>
      <c r="K5" s="45">
        <f>(G5*I5)/60</f>
        <v>0</v>
      </c>
      <c r="L5" s="22"/>
      <c r="M5" s="15"/>
      <c r="N5" s="15"/>
      <c r="O5" s="15"/>
      <c r="P5" s="15"/>
      <c r="Q5" s="88"/>
      <c r="R5" s="88"/>
      <c r="S5" s="88"/>
      <c r="T5" s="88"/>
      <c r="U5" s="88"/>
      <c r="V5" s="88"/>
      <c r="W5" s="127"/>
      <c r="X5" s="127"/>
      <c r="Y5" s="88"/>
      <c r="Z5" s="12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</row>
    <row r="6" spans="1:47" ht="18" customHeight="1" x14ac:dyDescent="0.25">
      <c r="A6" s="89"/>
      <c r="B6" s="90"/>
      <c r="C6" s="91"/>
      <c r="D6" s="91"/>
      <c r="E6" s="91"/>
      <c r="F6" s="92"/>
      <c r="G6" s="16"/>
      <c r="M6" s="16"/>
      <c r="AP6" s="16"/>
      <c r="AQ6" s="16"/>
      <c r="AR6" s="16"/>
      <c r="AS6" s="16"/>
      <c r="AT6" s="16"/>
      <c r="AU6" s="16"/>
    </row>
    <row r="7" spans="1:47" ht="30" customHeight="1" x14ac:dyDescent="0.25">
      <c r="A7" s="93"/>
      <c r="B7" s="94" t="s">
        <v>74</v>
      </c>
      <c r="J7" s="95" t="s">
        <v>7</v>
      </c>
      <c r="K7" s="129">
        <f>IF($K$5=0,0,$E$5/$K$5)</f>
        <v>0</v>
      </c>
    </row>
    <row r="8" spans="1:47" ht="18" customHeight="1" x14ac:dyDescent="0.25">
      <c r="C8" s="96" t="s">
        <v>103</v>
      </c>
      <c r="D8" s="81"/>
      <c r="E8" s="81"/>
      <c r="F8" s="81"/>
      <c r="G8" s="82"/>
      <c r="H8" s="79"/>
      <c r="I8" s="82"/>
      <c r="J8" s="82"/>
      <c r="K8" s="97"/>
      <c r="L8" s="82"/>
      <c r="AP8" s="16"/>
      <c r="AQ8" s="16"/>
      <c r="AR8" s="16"/>
      <c r="AS8" s="16"/>
      <c r="AT8" s="16"/>
      <c r="AU8" s="16"/>
    </row>
    <row r="9" spans="1:47" s="93" customFormat="1" ht="30" customHeight="1" x14ac:dyDescent="0.25">
      <c r="A9" s="23"/>
      <c r="B9" s="23"/>
      <c r="C9" s="23"/>
      <c r="D9" s="23"/>
      <c r="E9" s="81"/>
      <c r="F9" s="81"/>
      <c r="G9" s="81"/>
      <c r="I9" s="418" t="s">
        <v>8</v>
      </c>
      <c r="J9" s="419"/>
      <c r="K9" s="45" t="str">
        <f>IF(A65=1,"",IF(AND(A65=2,K7&gt;= 400000),"Yes",IF(AND(OR(A65=3,A$65=5),K7&gt;= 750000),"Yes",IF(AND(A65=4,K7&gt;= 800000),"Yes","No"))))</f>
        <v/>
      </c>
      <c r="L9" s="98" t="str">
        <f>IFERROR(IF(K9="Yes","N/A to animated productions",""),"")</f>
        <v/>
      </c>
      <c r="M9" s="79"/>
      <c r="N9" s="79"/>
      <c r="O9" s="22"/>
      <c r="P9" s="15"/>
      <c r="Q9" s="15"/>
      <c r="R9" s="15"/>
      <c r="S9" s="15"/>
      <c r="T9" s="88"/>
      <c r="U9" s="88"/>
      <c r="V9" s="88"/>
      <c r="W9" s="88"/>
      <c r="X9" s="88"/>
      <c r="Y9" s="88"/>
      <c r="Z9" s="127"/>
      <c r="AA9" s="127"/>
      <c r="AB9" s="88"/>
      <c r="AC9" s="12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</row>
    <row r="10" spans="1:47" s="93" customFormat="1" ht="30" customHeight="1" x14ac:dyDescent="0.25">
      <c r="A10" s="23"/>
      <c r="B10" s="23"/>
      <c r="C10" s="80"/>
      <c r="D10" s="81"/>
      <c r="E10" s="81"/>
      <c r="F10" s="81"/>
      <c r="G10" s="81"/>
      <c r="I10" s="420" t="s">
        <v>110</v>
      </c>
      <c r="J10" s="421"/>
      <c r="K10" s="149" t="str">
        <f>IF(N(E$5)=0,"",IF(E$5&gt;500000,"Yes","No"))</f>
        <v/>
      </c>
      <c r="L10" s="98" t="str">
        <f>IFERROR(IF(K10="Yes","N/A to live-to-air productions",""),"")</f>
        <v/>
      </c>
      <c r="M10" s="79"/>
      <c r="N10" s="79"/>
      <c r="O10" s="22"/>
      <c r="P10" s="15"/>
      <c r="Q10" s="15"/>
      <c r="R10" s="15"/>
      <c r="S10" s="15"/>
      <c r="T10" s="88"/>
      <c r="U10" s="88"/>
      <c r="V10" s="88"/>
      <c r="W10" s="88"/>
      <c r="X10" s="88"/>
      <c r="Y10" s="88"/>
      <c r="Z10" s="127"/>
      <c r="AA10" s="127"/>
      <c r="AB10" s="88"/>
      <c r="AC10" s="12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</row>
    <row r="11" spans="1:47" s="93" customFormat="1" ht="18.600000000000001" hidden="1" customHeight="1" x14ac:dyDescent="0.25">
      <c r="A11"/>
      <c r="B11"/>
      <c r="C11"/>
      <c r="D11"/>
      <c r="E11"/>
      <c r="F11"/>
      <c r="G11"/>
      <c r="H11"/>
      <c r="I11"/>
      <c r="J11"/>
      <c r="K11"/>
      <c r="L11" s="130"/>
      <c r="M11" s="79"/>
      <c r="N11" s="79"/>
      <c r="O11" s="22"/>
      <c r="P11" s="15"/>
      <c r="Q11" s="15"/>
      <c r="R11" s="15"/>
      <c r="S11" s="15"/>
      <c r="T11" s="88"/>
      <c r="U11" s="88"/>
      <c r="V11" s="88"/>
      <c r="W11" s="88"/>
      <c r="X11" s="88"/>
      <c r="Y11" s="88"/>
      <c r="Z11" s="127"/>
      <c r="AA11" s="127"/>
      <c r="AB11" s="88"/>
      <c r="AC11" s="12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</row>
    <row r="12" spans="1:47" s="93" customFormat="1" ht="18.600000000000001" customHeight="1" x14ac:dyDescent="0.25">
      <c r="A12"/>
      <c r="B12"/>
      <c r="C12"/>
      <c r="D12"/>
      <c r="E12"/>
      <c r="F12"/>
      <c r="G12"/>
      <c r="H12"/>
      <c r="I12"/>
      <c r="J12"/>
      <c r="K12"/>
      <c r="L12" s="130"/>
      <c r="M12" s="79"/>
      <c r="N12" s="79"/>
      <c r="O12" s="22"/>
      <c r="P12" s="15"/>
      <c r="Q12" s="15"/>
      <c r="R12" s="15"/>
      <c r="S12" s="15"/>
      <c r="T12" s="88"/>
      <c r="U12" s="88"/>
      <c r="V12" s="88"/>
      <c r="W12" s="88"/>
      <c r="X12" s="88"/>
      <c r="Y12" s="88"/>
      <c r="Z12" s="127"/>
      <c r="AA12" s="127"/>
      <c r="AB12" s="88"/>
      <c r="AC12" s="12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</row>
    <row r="13" spans="1:47" ht="18.600000000000001" customHeight="1" x14ac:dyDescent="0.25">
      <c r="B13" s="99"/>
      <c r="C13" s="100"/>
      <c r="D13" s="101"/>
      <c r="E13" s="102"/>
      <c r="G13" s="16"/>
      <c r="K13" s="40"/>
      <c r="AJ13" s="16"/>
      <c r="AK13" s="16"/>
      <c r="AL13" s="16"/>
      <c r="AM13" s="16"/>
      <c r="AN13" s="16"/>
      <c r="AO13" s="16"/>
    </row>
    <row r="14" spans="1:47" s="311" customFormat="1" ht="18.600000000000001" customHeight="1" x14ac:dyDescent="0.25">
      <c r="A14" s="381" t="s">
        <v>125</v>
      </c>
      <c r="B14" s="306"/>
      <c r="C14" s="307"/>
      <c r="D14" s="306"/>
      <c r="E14" s="308"/>
      <c r="F14" s="309"/>
      <c r="G14" s="201"/>
      <c r="H14" s="201"/>
      <c r="I14" s="201"/>
      <c r="J14" s="201"/>
      <c r="K14" s="201"/>
      <c r="L14" s="310"/>
      <c r="M14" s="310"/>
      <c r="N14" s="201"/>
      <c r="O14" s="201"/>
      <c r="P14" s="308"/>
      <c r="Q14" s="308"/>
      <c r="R14" s="308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</row>
    <row r="15" spans="1:47" ht="18.600000000000001" customHeight="1" x14ac:dyDescent="0.25">
      <c r="A15" s="96" t="s">
        <v>178</v>
      </c>
    </row>
    <row r="16" spans="1:47" s="27" customFormat="1" ht="73.95" customHeight="1" x14ac:dyDescent="0.25">
      <c r="A16" s="400" t="s">
        <v>118</v>
      </c>
      <c r="B16" s="401"/>
      <c r="C16" s="305" t="s">
        <v>179</v>
      </c>
      <c r="D16" s="312" t="s">
        <v>128</v>
      </c>
      <c r="E16" s="208" t="s">
        <v>145</v>
      </c>
      <c r="F16" s="312" t="s">
        <v>129</v>
      </c>
      <c r="G16" s="313" t="s">
        <v>130</v>
      </c>
      <c r="H16" s="313" t="s">
        <v>126</v>
      </c>
      <c r="I16" s="313" t="s">
        <v>127</v>
      </c>
      <c r="J16" s="210" t="s">
        <v>131</v>
      </c>
      <c r="K16" s="210" t="s">
        <v>85</v>
      </c>
      <c r="L16" s="313" t="s">
        <v>9</v>
      </c>
      <c r="M16" s="25"/>
      <c r="N16" s="25"/>
      <c r="O16" s="25"/>
      <c r="P16" s="25"/>
      <c r="Q16" s="25"/>
      <c r="R16" s="25"/>
      <c r="S16" s="25"/>
      <c r="T16" s="25"/>
      <c r="V16" s="5" t="s">
        <v>84</v>
      </c>
      <c r="W16" s="24" t="s">
        <v>73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6"/>
      <c r="AK16" s="26"/>
      <c r="AL16" s="26"/>
      <c r="AM16" s="26"/>
      <c r="AN16" s="26"/>
      <c r="AO16" s="26"/>
    </row>
    <row r="17" spans="1:42" s="28" customFormat="1" ht="18.600000000000001" customHeight="1" x14ac:dyDescent="0.25">
      <c r="A17" s="213"/>
      <c r="B17" s="323"/>
      <c r="C17" s="324"/>
      <c r="D17" s="326" t="str">
        <f>IF(AND($E$5&lt;&gt;"",$C$25&gt;0,$D$25=0),Z20,"")</f>
        <v/>
      </c>
      <c r="E17" s="350"/>
      <c r="F17" s="327"/>
      <c r="G17" s="325"/>
      <c r="H17" s="325"/>
      <c r="I17" s="325"/>
      <c r="J17" s="414" t="s">
        <v>171</v>
      </c>
      <c r="K17" s="415"/>
      <c r="L17" s="328"/>
      <c r="M17" s="31"/>
      <c r="N17" s="29"/>
      <c r="O17" s="29"/>
      <c r="P17" s="29"/>
      <c r="Q17" s="29"/>
      <c r="R17" s="29"/>
      <c r="S17" s="29"/>
      <c r="T17" s="29"/>
      <c r="W17" s="131"/>
      <c r="X17" s="131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42" s="28" customFormat="1" ht="18.600000000000001" customHeight="1" x14ac:dyDescent="0.25">
      <c r="A18" s="213"/>
      <c r="B18" s="323"/>
      <c r="C18" s="324"/>
      <c r="D18" s="382" t="str">
        <f>IF(SUM(X19:X24)&gt;0,Z19,"")</f>
        <v/>
      </c>
      <c r="E18" s="350"/>
      <c r="F18" s="331"/>
      <c r="G18" s="329"/>
      <c r="H18" s="329"/>
      <c r="I18" s="329"/>
      <c r="J18" s="416"/>
      <c r="K18" s="417"/>
      <c r="L18" s="332"/>
      <c r="M18" s="31"/>
      <c r="N18" s="29"/>
      <c r="O18" s="29"/>
      <c r="P18" s="29"/>
      <c r="Q18" s="29"/>
      <c r="R18" s="29"/>
      <c r="S18" s="29"/>
      <c r="T18" s="29"/>
      <c r="V18" s="30"/>
      <c r="X18" s="29" t="s">
        <v>98</v>
      </c>
      <c r="Y18" s="31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42" s="28" customFormat="1" ht="24.9" customHeight="1" x14ac:dyDescent="0.25">
      <c r="A19" s="304" t="s">
        <v>10</v>
      </c>
      <c r="B19" s="143"/>
      <c r="C19" s="314"/>
      <c r="D19" s="317"/>
      <c r="E19" s="317"/>
      <c r="F19" s="315"/>
      <c r="G19" s="144"/>
      <c r="H19" s="36">
        <f>DATE(YEAR(G19),(MONTH(G19)+I19),DAY(G19))</f>
        <v>0</v>
      </c>
      <c r="I19" s="145"/>
      <c r="J19" s="145"/>
      <c r="K19" s="146"/>
      <c r="L19" s="143"/>
      <c r="M19" s="31"/>
      <c r="N19" s="31"/>
      <c r="O19" s="31"/>
      <c r="P19" s="31"/>
      <c r="Q19" s="31"/>
      <c r="R19" s="31"/>
      <c r="S19" s="31"/>
      <c r="T19" s="31"/>
      <c r="V19" s="107"/>
      <c r="X19" s="38">
        <f t="shared" ref="X19:X24" si="0">IF(OR(AND(D19&lt;&gt;"",E19&lt;&gt;"",F19&lt;&gt;""),AND(D19&lt;&gt;"",E19&lt;&gt;""),AND(D19&lt;&gt;"",F19&lt;&gt;""),AND(E19&lt;&gt;"",F19&lt;&gt;"")),1,0)</f>
        <v>0</v>
      </c>
      <c r="Y19" s="31"/>
      <c r="Z19" s="31" t="s">
        <v>182</v>
      </c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pans="1:42" s="28" customFormat="1" ht="24.9" customHeight="1" x14ac:dyDescent="0.25">
      <c r="A20" s="316" t="s">
        <v>11</v>
      </c>
      <c r="B20" s="143"/>
      <c r="C20" s="314"/>
      <c r="D20" s="317"/>
      <c r="E20" s="317"/>
      <c r="F20" s="317"/>
      <c r="G20" s="144"/>
      <c r="H20" s="36">
        <f>DATE(YEAR(G20),(MONTH(G20)+I20),DAY(G20))</f>
        <v>0</v>
      </c>
      <c r="I20" s="145"/>
      <c r="J20" s="145"/>
      <c r="K20" s="146"/>
      <c r="L20" s="143"/>
      <c r="M20" s="31"/>
      <c r="N20" s="31"/>
      <c r="O20" s="31"/>
      <c r="P20" s="31"/>
      <c r="Q20" s="31"/>
      <c r="R20" s="31"/>
      <c r="S20" s="31"/>
      <c r="T20" s="31"/>
      <c r="V20" s="107"/>
      <c r="X20" s="38">
        <f>IF(OR(AND(D20&lt;&gt;"",E20&lt;&gt;"",F20&lt;&gt;""),AND(D20&lt;&gt;"",E20&lt;&gt;""),AND(D20&lt;&gt;"",F20&lt;&gt;""),AND(E20&lt;&gt;"",F20&lt;&gt;"")),1,0)</f>
        <v>0</v>
      </c>
      <c r="Y20" s="31"/>
      <c r="Z20" s="31" t="s">
        <v>181</v>
      </c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</row>
    <row r="21" spans="1:42" s="28" customFormat="1" ht="24.9" customHeight="1" x14ac:dyDescent="0.25">
      <c r="A21" s="316" t="s">
        <v>12</v>
      </c>
      <c r="B21" s="143"/>
      <c r="C21" s="314"/>
      <c r="D21" s="317"/>
      <c r="E21" s="317"/>
      <c r="F21" s="317"/>
      <c r="G21" s="144"/>
      <c r="H21" s="36">
        <f>DATE(YEAR(G21),(MONTH(G21)+I21),DAY(G21))</f>
        <v>0</v>
      </c>
      <c r="I21" s="145"/>
      <c r="J21" s="145"/>
      <c r="K21" s="146"/>
      <c r="L21" s="143"/>
      <c r="M21" s="31"/>
      <c r="N21" s="31"/>
      <c r="O21" s="31"/>
      <c r="P21" s="31"/>
      <c r="Q21" s="31"/>
      <c r="R21" s="31"/>
      <c r="S21" s="31"/>
      <c r="T21" s="31"/>
      <c r="V21" s="107"/>
      <c r="X21" s="38">
        <f>IF(OR(AND(D21&lt;&gt;"",E21&lt;&gt;"",F21&lt;&gt;""),AND(D21&lt;&gt;"",E21&lt;&gt;""),AND(D21&lt;&gt;"",F21&lt;&gt;""),AND(E21&lt;&gt;"",F21&lt;&gt;"")),1,0)</f>
        <v>0</v>
      </c>
      <c r="Y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</row>
    <row r="22" spans="1:42" s="28" customFormat="1" ht="24.9" customHeight="1" x14ac:dyDescent="0.25">
      <c r="A22" s="316" t="s">
        <v>13</v>
      </c>
      <c r="B22" s="143"/>
      <c r="C22" s="318"/>
      <c r="D22" s="317"/>
      <c r="E22" s="317"/>
      <c r="F22" s="317"/>
      <c r="G22" s="144"/>
      <c r="H22" s="36">
        <f t="shared" ref="H22:H24" si="1">DATE(YEAR(G22),(MONTH(G22)+I22),DAY(G22))</f>
        <v>0</v>
      </c>
      <c r="I22" s="145"/>
      <c r="J22" s="145"/>
      <c r="K22" s="146"/>
      <c r="L22" s="143"/>
      <c r="M22" s="31"/>
      <c r="N22" s="31"/>
      <c r="O22" s="31"/>
      <c r="P22" s="31"/>
      <c r="Q22" s="31"/>
      <c r="R22" s="31"/>
      <c r="S22" s="31"/>
      <c r="T22" s="31"/>
      <c r="V22" s="107"/>
      <c r="X22" s="38">
        <f t="shared" si="0"/>
        <v>0</v>
      </c>
      <c r="Y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spans="1:42" s="28" customFormat="1" ht="24.9" customHeight="1" x14ac:dyDescent="0.25">
      <c r="A23" s="316" t="s">
        <v>14</v>
      </c>
      <c r="B23" s="143"/>
      <c r="C23" s="318"/>
      <c r="D23" s="317"/>
      <c r="E23" s="317"/>
      <c r="F23" s="317"/>
      <c r="G23" s="144"/>
      <c r="H23" s="36">
        <f t="shared" si="1"/>
        <v>0</v>
      </c>
      <c r="I23" s="145"/>
      <c r="J23" s="145"/>
      <c r="K23" s="146"/>
      <c r="L23" s="143"/>
      <c r="M23" s="31"/>
      <c r="N23" s="31"/>
      <c r="O23" s="31"/>
      <c r="P23" s="31"/>
      <c r="Q23" s="31"/>
      <c r="R23" s="31"/>
      <c r="S23" s="31"/>
      <c r="T23" s="31"/>
      <c r="V23" s="107"/>
      <c r="X23" s="38">
        <f t="shared" si="0"/>
        <v>0</v>
      </c>
      <c r="Y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42" s="28" customFormat="1" ht="24.9" customHeight="1" thickBot="1" x14ac:dyDescent="0.3">
      <c r="A24" s="316" t="s">
        <v>15</v>
      </c>
      <c r="B24" s="143"/>
      <c r="C24" s="319"/>
      <c r="D24" s="317"/>
      <c r="E24" s="317"/>
      <c r="F24" s="317"/>
      <c r="G24" s="144"/>
      <c r="H24" s="36">
        <f t="shared" si="1"/>
        <v>0</v>
      </c>
      <c r="I24" s="145"/>
      <c r="J24" s="145"/>
      <c r="K24" s="146"/>
      <c r="L24" s="143"/>
      <c r="M24" s="31"/>
      <c r="N24" s="31"/>
      <c r="O24" s="31"/>
      <c r="P24" s="31"/>
      <c r="Q24" s="31"/>
      <c r="R24" s="31"/>
      <c r="S24" s="31"/>
      <c r="T24" s="31"/>
      <c r="V24" s="107"/>
      <c r="X24" s="38">
        <f t="shared" si="0"/>
        <v>0</v>
      </c>
      <c r="Y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spans="1:42" s="28" customFormat="1" ht="20.25" customHeight="1" thickBot="1" x14ac:dyDescent="0.3">
      <c r="A25" s="320"/>
      <c r="B25" s="321" t="s">
        <v>132</v>
      </c>
      <c r="C25" s="322">
        <f>SUM(C19:C24)</f>
        <v>0</v>
      </c>
      <c r="D25" s="322">
        <f>SUM(D19:D24)</f>
        <v>0</v>
      </c>
      <c r="E25" s="322">
        <f>SUM(E19:E24)</f>
        <v>0</v>
      </c>
      <c r="F25" s="322">
        <f>SUM(F19:F24)</f>
        <v>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42" s="28" customFormat="1" ht="18" customHeight="1" x14ac:dyDescent="0.25">
      <c r="A26" s="108"/>
      <c r="B26" s="109"/>
      <c r="C26" s="110"/>
      <c r="D26" s="110"/>
      <c r="E26" s="110"/>
      <c r="F26" s="110"/>
      <c r="G26" s="111"/>
      <c r="H26" s="111"/>
      <c r="I26" s="112"/>
      <c r="J26" s="113"/>
      <c r="K26" s="11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</row>
    <row r="27" spans="1:42" s="28" customFormat="1" ht="25.5" customHeight="1" x14ac:dyDescent="0.25">
      <c r="A27" s="402" t="s">
        <v>17</v>
      </c>
      <c r="B27" s="404"/>
      <c r="C27" s="405"/>
      <c r="D27" s="405"/>
      <c r="E27" s="405"/>
      <c r="F27" s="405"/>
      <c r="G27" s="405"/>
      <c r="H27" s="405"/>
      <c r="I27" s="405"/>
      <c r="J27" s="405"/>
      <c r="K27" s="405"/>
      <c r="L27" s="406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</row>
    <row r="28" spans="1:42" s="28" customFormat="1" ht="25.5" customHeight="1" x14ac:dyDescent="0.25">
      <c r="A28" s="403"/>
      <c r="B28" s="407"/>
      <c r="C28" s="408"/>
      <c r="D28" s="408"/>
      <c r="E28" s="408"/>
      <c r="F28" s="408"/>
      <c r="G28" s="408"/>
      <c r="H28" s="408"/>
      <c r="I28" s="408"/>
      <c r="J28" s="408"/>
      <c r="K28" s="408"/>
      <c r="L28" s="409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</row>
    <row r="29" spans="1:42" s="28" customFormat="1" ht="18.600000000000001" customHeight="1" x14ac:dyDescent="0.2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</row>
    <row r="30" spans="1:42" s="28" customFormat="1" ht="20.100000000000001" customHeight="1" x14ac:dyDescent="0.25">
      <c r="A30" s="412" t="s">
        <v>146</v>
      </c>
      <c r="B30" s="412"/>
      <c r="C30" s="412"/>
      <c r="D30" s="412"/>
      <c r="E30" s="412"/>
      <c r="F30" s="412"/>
      <c r="G30" s="412"/>
      <c r="H30" s="413"/>
      <c r="I30" s="413"/>
      <c r="J30" s="413"/>
      <c r="K30" s="413"/>
      <c r="L30" s="413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2" s="33" customFormat="1" ht="54.9" customHeight="1" x14ac:dyDescent="0.25">
      <c r="A31" s="64"/>
      <c r="B31" s="5" t="s">
        <v>117</v>
      </c>
      <c r="C31" s="132" t="s">
        <v>86</v>
      </c>
      <c r="D31" s="132" t="s">
        <v>114</v>
      </c>
      <c r="E31" s="133" t="s">
        <v>18</v>
      </c>
      <c r="F31" s="345" t="s">
        <v>19</v>
      </c>
      <c r="G31" s="208" t="s">
        <v>136</v>
      </c>
      <c r="H31" s="208" t="s">
        <v>137</v>
      </c>
      <c r="I31" s="208" t="s">
        <v>138</v>
      </c>
      <c r="J31" s="346" t="s">
        <v>139</v>
      </c>
      <c r="K31" s="67" t="s">
        <v>140</v>
      </c>
      <c r="L31" s="67" t="s">
        <v>141</v>
      </c>
      <c r="R31" s="32"/>
      <c r="S31" s="32"/>
      <c r="T31" s="32"/>
      <c r="U31" s="32"/>
      <c r="V31" s="5" t="s">
        <v>20</v>
      </c>
      <c r="W31" s="5" t="s">
        <v>21</v>
      </c>
      <c r="X31" s="106" t="s">
        <v>22</v>
      </c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1:42" s="28" customFormat="1" ht="15.6" x14ac:dyDescent="0.25">
      <c r="A32" s="50" t="s">
        <v>10</v>
      </c>
      <c r="B32" s="34" t="str">
        <f>IF($B$19="","",$B$19)</f>
        <v/>
      </c>
      <c r="C32" s="333">
        <f t="shared" ref="C32:C37" si="2">IF($C$38&gt;0,ROUND(E32/$E$38*$C$38,0),0)</f>
        <v>0</v>
      </c>
      <c r="D32" s="333">
        <f t="shared" ref="D32:D37" si="3">IF($D$38&gt;0,E32/$E$38*$D$38,0)</f>
        <v>0</v>
      </c>
      <c r="E32" s="334">
        <f t="shared" ref="E32:E37" si="4">IF($E$38=0,0,ROUND(+C19/C$25*E$38,0))</f>
        <v>0</v>
      </c>
      <c r="F32" s="335" t="str">
        <f t="shared" ref="F32:F37" si="5">IF($E$5=0,"",(C32+D32)/$E$5)</f>
        <v/>
      </c>
      <c r="G32" s="134">
        <f>IF(OR($E$5=0,$B52="Missing information"),0,
IF(AND($D19&lt;&gt;"",$X19=0,$H51&lt;&gt;"N/A"),$H51,
IF(AND($D19&lt;&gt;"",$X19=0,$H51="N/A"),$D19,0)))</f>
        <v>0</v>
      </c>
      <c r="H32" s="134">
        <f>IF($E$5=0,0,
IF(AND($E19&lt;&gt;"",$X19=0,$H51&lt;&gt;"N/A"),$H51,0))</f>
        <v>0</v>
      </c>
      <c r="I32" s="58" t="s">
        <v>23</v>
      </c>
      <c r="J32" s="134">
        <f t="shared" ref="J32:J37" si="6">N(H32)+N(G32)+N(I32)</f>
        <v>0</v>
      </c>
      <c r="K32" s="163" t="str">
        <f t="shared" ref="K32:K37" si="7">IF(E$5=0,"",J32/E$5)</f>
        <v/>
      </c>
      <c r="L32" s="134">
        <f t="shared" ref="L32:L37" si="8">IF(X19=1,0,
N(E19)+N(D19)+N(F19)-J32)</f>
        <v>0</v>
      </c>
      <c r="R32" s="31"/>
      <c r="S32" s="31"/>
      <c r="T32" s="31"/>
      <c r="U32" s="31"/>
      <c r="V32" s="34">
        <f>IF(I19&lt;72,I19,72)</f>
        <v>0</v>
      </c>
      <c r="W32" s="34">
        <f t="shared" ref="W32:W37" si="9">V19</f>
        <v>0</v>
      </c>
      <c r="X32" s="34" t="s">
        <v>23</v>
      </c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s="28" customFormat="1" ht="15.6" x14ac:dyDescent="0.25">
      <c r="A33" s="50" t="s">
        <v>11</v>
      </c>
      <c r="B33" s="34" t="str">
        <f>IF($B$20="","",$B$20)</f>
        <v/>
      </c>
      <c r="C33" s="333">
        <f t="shared" si="2"/>
        <v>0</v>
      </c>
      <c r="D33" s="333">
        <f t="shared" si="3"/>
        <v>0</v>
      </c>
      <c r="E33" s="334">
        <f t="shared" si="4"/>
        <v>0</v>
      </c>
      <c r="F33" s="335" t="str">
        <f t="shared" si="5"/>
        <v/>
      </c>
      <c r="G33" s="134">
        <f>IF(OR($E$5=0,$B54="Missing information"),0,
IF(AND($D20&lt;&gt;"",$X20=0,$H53&lt;&gt;"N/A"),$H53,
IF(AND($D20&lt;&gt;"",$X20=0,$H53="N/A"),$D20,0)))</f>
        <v>0</v>
      </c>
      <c r="H33" s="134">
        <f>IF($E$5=0,0,
IF(AND($E20&lt;&gt;"",$X20=0,$H53&lt;&gt;"N/A"),$H53,0))</f>
        <v>0</v>
      </c>
      <c r="I33" s="333">
        <f>IF($I$38&gt;0,MIN(F20,(F20/$F$25)*I$38),0)</f>
        <v>0</v>
      </c>
      <c r="J33" s="134">
        <f t="shared" si="6"/>
        <v>0</v>
      </c>
      <c r="K33" s="163" t="str">
        <f t="shared" si="7"/>
        <v/>
      </c>
      <c r="L33" s="134">
        <f t="shared" si="8"/>
        <v>0</v>
      </c>
      <c r="R33" s="31"/>
      <c r="S33" s="31"/>
      <c r="T33" s="31"/>
      <c r="U33" s="31"/>
      <c r="V33" s="35">
        <f>IF(I20=0,0,IF(I20&lt;F53,I20,$F$53))</f>
        <v>0</v>
      </c>
      <c r="W33" s="34">
        <f t="shared" si="9"/>
        <v>0</v>
      </c>
      <c r="X33" s="36">
        <f>IF(G20&gt;DATE(YEAR(G$19),MONTH(G$19)+W32,DAY(G$19)),G20,DATE(YEAR(G$19),MONTH(G$19)+W32,DAY(G$19)))</f>
        <v>0</v>
      </c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s="28" customFormat="1" ht="15.6" x14ac:dyDescent="0.25">
      <c r="A34" s="50" t="s">
        <v>12</v>
      </c>
      <c r="B34" s="34" t="str">
        <f>IF($B$21="","",$B$21)</f>
        <v/>
      </c>
      <c r="C34" s="333">
        <f t="shared" si="2"/>
        <v>0</v>
      </c>
      <c r="D34" s="333">
        <f t="shared" si="3"/>
        <v>0</v>
      </c>
      <c r="E34" s="334">
        <f t="shared" si="4"/>
        <v>0</v>
      </c>
      <c r="F34" s="335" t="str">
        <f t="shared" si="5"/>
        <v/>
      </c>
      <c r="G34" s="134">
        <f>IF(OR($E$5=0,$B56="Missing information"),0,
IF(AND($D21&lt;&gt;"",$X21=0,$H55&lt;&gt;"N/A"),$H55,
IF(AND($D21&lt;&gt;"",$X21=0,$H55="N/A"),$D21,0)))</f>
        <v>0</v>
      </c>
      <c r="H34" s="134">
        <f>IF($E$5=0,0,
IF(AND($E21&lt;&gt;"",$X21=0,$H55&lt;&gt;"N/A"),$H55,0))</f>
        <v>0</v>
      </c>
      <c r="I34" s="333">
        <f>IF($I$38&gt;0,MIN(F21,(F21/$F$25)*I$38),0)</f>
        <v>0</v>
      </c>
      <c r="J34" s="134">
        <f t="shared" si="6"/>
        <v>0</v>
      </c>
      <c r="K34" s="163" t="str">
        <f t="shared" si="7"/>
        <v/>
      </c>
      <c r="L34" s="134">
        <f t="shared" si="8"/>
        <v>0</v>
      </c>
      <c r="R34" s="31"/>
      <c r="S34" s="31"/>
      <c r="T34" s="31"/>
      <c r="U34" s="31"/>
      <c r="V34" s="35">
        <f>IF(I21=0,0,IF(I21&lt;F55,I21,$F$55))</f>
        <v>0</v>
      </c>
      <c r="W34" s="34">
        <f t="shared" si="9"/>
        <v>0</v>
      </c>
      <c r="X34" s="36">
        <f>IF(G21&gt;DATE(YEAR(G$19),MONTH(G$19)+W32+W33,DAY(G$19)),G21,DATE(YEAR(G$19),MONTH(G$19)+W32+W$33,DAY(G$19)))</f>
        <v>0</v>
      </c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</row>
    <row r="35" spans="1:42" s="28" customFormat="1" ht="15.75" customHeight="1" x14ac:dyDescent="0.25">
      <c r="A35" s="50" t="s">
        <v>13</v>
      </c>
      <c r="B35" s="34" t="str">
        <f>IF($B$22="","",$B$22)</f>
        <v/>
      </c>
      <c r="C35" s="333">
        <f t="shared" si="2"/>
        <v>0</v>
      </c>
      <c r="D35" s="333">
        <f t="shared" si="3"/>
        <v>0</v>
      </c>
      <c r="E35" s="334">
        <f t="shared" si="4"/>
        <v>0</v>
      </c>
      <c r="F35" s="335" t="str">
        <f t="shared" si="5"/>
        <v/>
      </c>
      <c r="G35" s="134">
        <f>IF(OR($E$5=0,$B58="Missing information"),0,
IF(AND($D22&lt;&gt;"",$X22=0,$H57&lt;&gt;"N/A"),$H57,
IF(AND($D22&lt;&gt;"",$X22=0,$H57="N/A"),$D22,0)))</f>
        <v>0</v>
      </c>
      <c r="H35" s="134">
        <f>IF($E$5=0,0,
IF(AND($E22&lt;&gt;"",$X22=0,$H57&lt;&gt;"N/A"),$H57,0))</f>
        <v>0</v>
      </c>
      <c r="I35" s="333">
        <f>IF($I$38&gt;0,MIN(F22,(F22/$F$25)*I$38),0)</f>
        <v>0</v>
      </c>
      <c r="J35" s="134">
        <f t="shared" si="6"/>
        <v>0</v>
      </c>
      <c r="K35" s="163" t="str">
        <f t="shared" si="7"/>
        <v/>
      </c>
      <c r="L35" s="134">
        <f t="shared" si="8"/>
        <v>0</v>
      </c>
      <c r="R35" s="31"/>
      <c r="S35" s="31"/>
      <c r="T35" s="31"/>
      <c r="U35" s="31"/>
      <c r="V35" s="35">
        <f>IF(I22=0,0,IF(I22&lt;F57,I22,$F$57))</f>
        <v>0</v>
      </c>
      <c r="W35" s="34">
        <f t="shared" si="9"/>
        <v>0</v>
      </c>
      <c r="X35" s="36">
        <f>IF(G22&gt;DATE(YEAR(G$19),MONTH(G$19)+W$32+W$33+W34,DAY(G$19)),G22,DATE(YEAR(G$19),MONTH(G$19)+W$32+W$33+W34,DAY(G$19)))</f>
        <v>0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</row>
    <row r="36" spans="1:42" s="28" customFormat="1" ht="15.75" customHeight="1" x14ac:dyDescent="0.25">
      <c r="A36" s="50" t="s">
        <v>14</v>
      </c>
      <c r="B36" s="34" t="str">
        <f>IF($B$23="","",$B$23)</f>
        <v/>
      </c>
      <c r="C36" s="333">
        <f t="shared" si="2"/>
        <v>0</v>
      </c>
      <c r="D36" s="333">
        <f t="shared" si="3"/>
        <v>0</v>
      </c>
      <c r="E36" s="334">
        <f t="shared" si="4"/>
        <v>0</v>
      </c>
      <c r="F36" s="335" t="str">
        <f t="shared" si="5"/>
        <v/>
      </c>
      <c r="G36" s="134">
        <f>IF(OR($E$5=0,$B60="Missing information"),0,
IF(AND($D23&lt;&gt;"",$X23=0,$H59&lt;&gt;"N/A"),$H59,
IF(AND($D23&lt;&gt;"",$X23=0,$H59="N/A"),$D23,0)))</f>
        <v>0</v>
      </c>
      <c r="H36" s="134">
        <f>IF($E$5=0,0,
IF(AND($E23&lt;&gt;"",$X23=0,$H59&lt;&gt;"N/A"),$H59,0))</f>
        <v>0</v>
      </c>
      <c r="I36" s="333">
        <f>IF($I$38&gt;0,MIN(F23,(F23/$F$25)*I$38),0)</f>
        <v>0</v>
      </c>
      <c r="J36" s="134">
        <f t="shared" si="6"/>
        <v>0</v>
      </c>
      <c r="K36" s="163" t="str">
        <f t="shared" si="7"/>
        <v/>
      </c>
      <c r="L36" s="134">
        <f t="shared" si="8"/>
        <v>0</v>
      </c>
      <c r="R36" s="31"/>
      <c r="S36" s="31"/>
      <c r="T36" s="31"/>
      <c r="U36" s="31"/>
      <c r="V36" s="35">
        <f>IF(I23=0,0,IF(I23&lt;F59,I23,$F$59))</f>
        <v>0</v>
      </c>
      <c r="W36" s="34">
        <f t="shared" si="9"/>
        <v>0</v>
      </c>
      <c r="X36" s="36">
        <f>IF(G23&gt;DATE(YEAR(G$19),MONTH(G$19)+W$32+W$33+W34+W35,DAY(G$19)),G23,DATE(YEAR(G$19),MONTH(G$19)+W$32+W$33+W34+W35,DAY(G$19)))</f>
        <v>0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s="28" customFormat="1" ht="16.2" thickBot="1" x14ac:dyDescent="0.3">
      <c r="A37" s="5" t="s">
        <v>15</v>
      </c>
      <c r="B37" s="48" t="str">
        <f>IF($B$24="","",$B$24)</f>
        <v/>
      </c>
      <c r="C37" s="336">
        <f t="shared" si="2"/>
        <v>0</v>
      </c>
      <c r="D37" s="336">
        <f t="shared" si="3"/>
        <v>0</v>
      </c>
      <c r="E37" s="337">
        <f t="shared" si="4"/>
        <v>0</v>
      </c>
      <c r="F37" s="335" t="str">
        <f t="shared" si="5"/>
        <v/>
      </c>
      <c r="G37" s="134">
        <f>IF(OR($E$5=0,$B62="Missing information"),0,
IF(AND($D24&lt;&gt;"",$X24=0,$H61&lt;&gt;"N/A"),$H61,
IF(AND($D24&lt;&gt;"",$X24=0,$H61="N/A"),$D24,0)))</f>
        <v>0</v>
      </c>
      <c r="H37" s="134">
        <f>IF($E$5=0,0,
IF(AND($E24&lt;&gt;"",$X24=0,$H61&lt;&gt;"N/A"),$H61,0))</f>
        <v>0</v>
      </c>
      <c r="I37" s="333">
        <f>IF($I$38&gt;0,MIN(F24,(F24/$F$25)*I$38),0)</f>
        <v>0</v>
      </c>
      <c r="J37" s="134">
        <f t="shared" si="6"/>
        <v>0</v>
      </c>
      <c r="K37" s="164" t="str">
        <f t="shared" si="7"/>
        <v/>
      </c>
      <c r="L37" s="134">
        <f t="shared" si="8"/>
        <v>0</v>
      </c>
      <c r="R37" s="31"/>
      <c r="S37" s="31"/>
      <c r="T37" s="31"/>
      <c r="U37" s="31"/>
      <c r="V37" s="35">
        <f>IF(I24=0,0,IF(I24&lt;F61,I24,$F$61))</f>
        <v>0</v>
      </c>
      <c r="W37" s="34">
        <f t="shared" si="9"/>
        <v>0</v>
      </c>
      <c r="X37" s="36">
        <f>IF(G24&gt;DATE(YEAR(G$19),MONTH(G$19)+W$32+W$33+W34+W35+W36,DAY(G$19)),G24,DATE(YEAR(G$19),MONTH(G$19)+W$32+W$33+W34+W35+W36,DAY(G$19)))</f>
        <v>0</v>
      </c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s="37" customFormat="1" ht="24" customHeight="1" thickBot="1" x14ac:dyDescent="0.3">
      <c r="A38" s="52"/>
      <c r="B38" s="49" t="s">
        <v>16</v>
      </c>
      <c r="C38" s="338">
        <f>IF(E38-($E$5*0.2)&lt;$A$67,E38,IF((E5*0.2)&lt;E38,ROUND(E5*0.2,0),E38))</f>
        <v>0</v>
      </c>
      <c r="D38" s="338">
        <f>E38-C38</f>
        <v>0</v>
      </c>
      <c r="E38" s="338">
        <f>IF($G$81&lt;$C$25,$G$81,C25)</f>
        <v>0</v>
      </c>
      <c r="F38" s="339">
        <f>SUM(F32:F37)</f>
        <v>0</v>
      </c>
      <c r="G38" s="338">
        <f>SUM(G32:G37)</f>
        <v>0</v>
      </c>
      <c r="H38" s="338">
        <f>SUM(H32:H37)</f>
        <v>0</v>
      </c>
      <c r="I38" s="338">
        <f>IF($G$38+$H$38=0,0,IF(F$25&lt;=$H$70,F$25,$H$70))</f>
        <v>0</v>
      </c>
      <c r="J38" s="338">
        <f>G38+I38+H38</f>
        <v>0</v>
      </c>
      <c r="K38" s="340">
        <f>SUM(K32:K37)</f>
        <v>0</v>
      </c>
      <c r="L38" s="341">
        <f>SUM(L32:L37)</f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2" s="23" customFormat="1" ht="18" customHeight="1" x14ac:dyDescent="0.25">
      <c r="A39" s="24" t="s">
        <v>142</v>
      </c>
      <c r="B39" s="117"/>
      <c r="C39" s="117"/>
      <c r="D39" s="117"/>
      <c r="E39" s="118"/>
      <c r="F39" s="118"/>
      <c r="G39" s="118"/>
      <c r="H39" s="118"/>
      <c r="I39" s="118"/>
      <c r="J39" s="119"/>
    </row>
    <row r="40" spans="1:42" s="23" customFormat="1" ht="18" customHeight="1" x14ac:dyDescent="0.25">
      <c r="A40" s="24"/>
      <c r="B40" s="117"/>
      <c r="C40" s="117"/>
      <c r="D40" s="117"/>
      <c r="E40" s="118"/>
      <c r="F40" s="118"/>
      <c r="G40" s="118"/>
      <c r="H40" s="244" t="str">
        <f>IF(AND(OR($A$65=2,$A$65=3),H38+G38&gt;0,F25&gt;0,E5&gt;0,D70&gt;0),"EDA + ELF / Threshold:","")</f>
        <v/>
      </c>
      <c r="I40" s="347" t="str">
        <f>IF(AND(OR($A$65=2,$A$65=3),H38+G38&gt;0,F25&gt;0,E5&gt;0,D70&gt;0),SUM(H$38,G$38)/D70,"")</f>
        <v/>
      </c>
      <c r="J40" s="119"/>
    </row>
    <row r="41" spans="1:42" ht="18" hidden="1" customHeight="1" x14ac:dyDescent="0.25">
      <c r="A41" s="9" t="s">
        <v>87</v>
      </c>
      <c r="B41" s="121"/>
      <c r="C41" s="28"/>
      <c r="D41" s="28"/>
      <c r="E41" s="28"/>
      <c r="F41" s="28"/>
      <c r="G41" s="28"/>
      <c r="H41" s="17"/>
      <c r="I41" s="17"/>
      <c r="J41" s="28"/>
      <c r="K41" s="28"/>
      <c r="U41" s="31"/>
    </row>
    <row r="42" spans="1:42" customFormat="1" ht="18" hidden="1" customHeight="1" x14ac:dyDescent="0.25"/>
    <row r="43" spans="1:42" s="28" customFormat="1" ht="34.5" hidden="1" customHeight="1" x14ac:dyDescent="0.25">
      <c r="A43" s="410" t="s">
        <v>143</v>
      </c>
      <c r="B43" s="411"/>
      <c r="C43" s="411"/>
      <c r="D43" s="411"/>
      <c r="E43" s="411"/>
      <c r="F43" s="411"/>
      <c r="G43" s="411"/>
      <c r="H43" s="411"/>
      <c r="I43" s="411"/>
      <c r="J43" s="411"/>
      <c r="K43" s="411"/>
      <c r="L43" s="23"/>
      <c r="M43" s="31"/>
      <c r="N43" s="31"/>
      <c r="O43" s="31"/>
      <c r="P43" s="31"/>
      <c r="Q43" s="31"/>
      <c r="R43" s="31"/>
      <c r="S43" s="31"/>
      <c r="T43" s="31"/>
      <c r="U43" s="31"/>
      <c r="V43" s="15"/>
      <c r="W43" s="15"/>
      <c r="X43" s="15"/>
      <c r="Y43" s="15"/>
      <c r="Z43" s="15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</row>
    <row r="44" spans="1:42" s="28" customFormat="1" ht="9.9" hidden="1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23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</row>
    <row r="45" spans="1:42" s="28" customFormat="1" ht="30" hidden="1" customHeight="1" x14ac:dyDescent="0.25">
      <c r="A45" s="7"/>
      <c r="B45" s="8"/>
      <c r="C45" s="11" t="str">
        <f>IF(AND(D19&gt;0,X19=0),B19,"")</f>
        <v/>
      </c>
      <c r="D45" s="11" t="str">
        <f>IF(AND(D20&gt;0,X20=0),B20,"")</f>
        <v/>
      </c>
      <c r="E45" s="11" t="str">
        <f>IF(AND(D21&gt;0,X21=0),B21,"")</f>
        <v/>
      </c>
      <c r="F45" s="11" t="str">
        <f>IF(AND(D22&gt;0,X22=0),B22,"")</f>
        <v/>
      </c>
      <c r="G45" s="11" t="str">
        <f>IF(AND(D23&gt;0,X23=0),B23,"")</f>
        <v/>
      </c>
      <c r="H45" s="11" t="str">
        <f>IF(AND(D24&gt;0,X24=0),B24,"")</f>
        <v/>
      </c>
      <c r="I45" s="7"/>
      <c r="J45" s="7"/>
      <c r="K45" s="7"/>
      <c r="L45" s="23"/>
      <c r="M45" s="31"/>
      <c r="N45" s="31"/>
      <c r="O45" s="31"/>
      <c r="P45" s="31"/>
      <c r="Q45" s="31"/>
      <c r="R45" s="31"/>
      <c r="S45" s="31"/>
      <c r="T45" s="31"/>
      <c r="U45" s="31"/>
      <c r="V45" s="15"/>
      <c r="W45" s="15"/>
      <c r="X45" s="15"/>
      <c r="Y45" s="15"/>
      <c r="Z45" s="15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pans="1:42" s="28" customFormat="1" ht="20.100000000000001" hidden="1" customHeight="1" x14ac:dyDescent="0.25">
      <c r="A46" s="7"/>
      <c r="B46" s="8"/>
      <c r="C46" s="5" t="s">
        <v>10</v>
      </c>
      <c r="D46" s="5" t="s">
        <v>11</v>
      </c>
      <c r="E46" s="5" t="s">
        <v>12</v>
      </c>
      <c r="F46" s="5" t="s">
        <v>13</v>
      </c>
      <c r="G46" s="5" t="s">
        <v>14</v>
      </c>
      <c r="H46" s="5" t="s">
        <v>15</v>
      </c>
      <c r="I46" s="7"/>
      <c r="J46" s="7"/>
      <c r="K46" s="7"/>
      <c r="L46" s="23"/>
      <c r="M46" s="31"/>
      <c r="N46" s="31"/>
      <c r="O46" s="31"/>
      <c r="P46" s="31"/>
      <c r="Q46" s="31"/>
      <c r="R46" s="31"/>
      <c r="S46" s="31"/>
      <c r="T46" s="31"/>
      <c r="U46" s="31"/>
      <c r="V46" s="15"/>
      <c r="W46" s="15"/>
      <c r="X46" s="15"/>
      <c r="Y46" s="15"/>
      <c r="Z46" s="15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</row>
    <row r="47" spans="1:42" s="28" customFormat="1" ht="20.100000000000001" hidden="1" customHeight="1" x14ac:dyDescent="0.25">
      <c r="A47" s="398" t="s">
        <v>89</v>
      </c>
      <c r="B47" s="399"/>
      <c r="C47" s="6" t="str">
        <f>IF(OR($E$5="",D19="",X19=1,J19="",K19="",$D$70="N/A"),"",
IF(V51=TRUE,"Yes","No"))</f>
        <v/>
      </c>
      <c r="D47" s="6" t="str">
        <f>IF(OR($E$5="",D20="",X20=1,J20="",K20="",$D$70="N/A"),"",
IF($V53=TRUE,"Yes","No"))</f>
        <v/>
      </c>
      <c r="E47" s="6" t="str">
        <f>IF(OR($E$5="",D21="",X21=1,J21="",K21="",$D$70="N/A"),"",
IF($V55=TRUE,"Yes","No"))</f>
        <v/>
      </c>
      <c r="F47" s="6" t="str">
        <f>IF(OR($E$5="",D22="",X22=1,J22="",K22="",$D$70="N/A"),"",
IF($V57=TRUE,"Yes","No"))</f>
        <v/>
      </c>
      <c r="G47" s="6" t="str">
        <f>IF(OR($E$5="",D23="",X23=1,J23="",K23="",$D$70="N/A"),"",
IF($V59=TRUE,"Yes","No"))</f>
        <v/>
      </c>
      <c r="H47" s="6" t="str">
        <f>IF(OR($E$5="",D24="",X24=1,J24="",K24="",$D$70="N/A"),"",
IF($V61=TRUE,"Yes","No"))</f>
        <v/>
      </c>
      <c r="I47" s="7"/>
      <c r="J47" s="7"/>
      <c r="K47" s="7"/>
      <c r="L47" s="23"/>
      <c r="M47" s="31"/>
      <c r="N47" s="31"/>
      <c r="O47" s="31"/>
      <c r="P47" s="31"/>
      <c r="Q47" s="31"/>
      <c r="R47" s="31"/>
      <c r="S47" s="31"/>
      <c r="T47" s="31"/>
      <c r="U47" s="31"/>
      <c r="V47" s="15"/>
      <c r="W47" s="15"/>
      <c r="X47" s="15"/>
      <c r="Y47" s="15"/>
      <c r="Z47" s="15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2" s="28" customFormat="1" ht="19.5" hidden="1" customHeight="1" x14ac:dyDescent="0.25">
      <c r="A48" s="398" t="s">
        <v>102</v>
      </c>
      <c r="B48" s="399"/>
      <c r="C48" s="6" t="str">
        <f>IF(C47="","",
IF(AND(C47="",I19=""),"",
IF(C47="No","N/A",
IF(AND($C47="Yes",D51-F51&gt;0),"No","Yes"))))</f>
        <v/>
      </c>
      <c r="D48" s="6" t="str">
        <f>IF(D47="","",
IF(AND(D47="Yes",I20=""),"",
IF(D47="No","N/A",
IF(AND(D47="Yes",D53-F53&gt;0),"No","Yes"))))</f>
        <v/>
      </c>
      <c r="E48" s="6" t="str">
        <f>IF(E47="","",
IF(AND(E47="",I21=""),"",
IF(E47="No","N/A",
IF(AND(E47="Yes",D55-F55&gt;0),"No","Yes"))))</f>
        <v/>
      </c>
      <c r="F48" s="6" t="str">
        <f>IF(F47="","",
IF(AND(F47="",I22=""),"",
IF(F47="No","N/A",
IF(AND(F47="Yes",D57-F57&gt;0),"No","Yes"))))</f>
        <v/>
      </c>
      <c r="G48" s="6" t="str">
        <f>IF(G47="","",
IF(AND(G47="",I23=""),"",
IF(G47="No","N/A",
IF(AND(G47="Yes",D59-F59&gt;0),"No","Yes"))))</f>
        <v/>
      </c>
      <c r="H48" s="6" t="str">
        <f>IF(H47="","",
IF(AND(H47="",I24=""),"",
IF(H47="No","N/A",
IF(AND(H47="Yes",D61-F61&gt;0),"No","Yes"))))</f>
        <v/>
      </c>
      <c r="I48" s="7"/>
      <c r="J48" s="7"/>
      <c r="K48" s="7"/>
      <c r="M48" s="31"/>
      <c r="N48" s="31"/>
      <c r="O48" s="31"/>
      <c r="P48" s="31"/>
      <c r="Q48" s="31"/>
      <c r="R48" s="31"/>
      <c r="S48" s="31"/>
      <c r="T48" s="31"/>
      <c r="U48" s="15"/>
      <c r="V48" s="15"/>
      <c r="W48" s="15"/>
      <c r="X48" s="15"/>
      <c r="Y48" s="15"/>
      <c r="Z48" s="15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1:41" s="28" customFormat="1" ht="15.6" hidden="1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23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1" s="28" customFormat="1" ht="19.5" customHeight="1" x14ac:dyDescent="0.25">
      <c r="A50" s="9" t="s">
        <v>115</v>
      </c>
      <c r="B50" s="10"/>
      <c r="C50" s="10"/>
      <c r="D50" s="76"/>
      <c r="E50" s="76"/>
      <c r="F50" s="76"/>
      <c r="G50" s="76"/>
      <c r="H50" s="76"/>
      <c r="I50" s="76"/>
      <c r="J50" s="76"/>
      <c r="K50" s="76"/>
      <c r="L50" s="23"/>
      <c r="M50" s="31"/>
      <c r="N50" s="31"/>
      <c r="O50" s="31"/>
      <c r="P50" s="31"/>
      <c r="Q50" s="31"/>
      <c r="R50" s="31"/>
      <c r="S50" s="31"/>
      <c r="T50" s="31"/>
      <c r="U50" s="31"/>
      <c r="V50" s="252" t="s">
        <v>134</v>
      </c>
      <c r="W50" s="252" t="s">
        <v>135</v>
      </c>
      <c r="X50" s="168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1" s="29" customFormat="1" ht="20.100000000000001" customHeight="1" x14ac:dyDescent="0.25">
      <c r="A51" s="261" t="s">
        <v>10</v>
      </c>
      <c r="B51" s="255">
        <f>IF(AND($D19&lt;&gt;"",$E19=""),$D19,IF(AND($D19="",$E19&lt;&gt;""),$E19,IF(AND($D19="",$F19&lt;&gt;""),$F19,0)))</f>
        <v>0</v>
      </c>
      <c r="C51" s="253" t="s">
        <v>24</v>
      </c>
      <c r="D51" s="254">
        <f>$I$19</f>
        <v>0</v>
      </c>
      <c r="E51" s="253" t="s">
        <v>25</v>
      </c>
      <c r="F51" s="254">
        <f>IF(A65=4,84,72)</f>
        <v>72</v>
      </c>
      <c r="G51" s="253" t="s">
        <v>26</v>
      </c>
      <c r="H51" s="255" t="str">
        <f>IF(AND(E19&lt;=0,OR(X19=1,V51=FALSE)),"N/A",
IF($I19&lt;F51,B51,
(B51/D51)*F51))</f>
        <v>N/A</v>
      </c>
      <c r="I51" s="390" t="s">
        <v>27</v>
      </c>
      <c r="J51" s="390"/>
      <c r="K51" s="342">
        <f>DATE(YEAR(G19),MONTH(G19)+F51,DAY(G19))</f>
        <v>2192</v>
      </c>
      <c r="L51"/>
      <c r="M51" s="31"/>
      <c r="N51" s="31"/>
      <c r="O51" s="31"/>
      <c r="P51" s="31"/>
      <c r="Q51" s="31"/>
      <c r="R51" s="31"/>
      <c r="S51" s="31"/>
      <c r="T51" s="31"/>
      <c r="U51" s="31"/>
      <c r="V51" s="255" t="b">
        <f>AND(D19&gt;0,J19="Canadian",K19="No")</f>
        <v>0</v>
      </c>
      <c r="W51" s="343" t="str">
        <f>IF(X19&gt;0,"N/A",
IF(AND($D19&gt;0,K19="Yes"),"N/A (Dist. related to applicant)",
IF(AND($D19&gt;0,$X19=0,$J19="Canadian",$K19=""),"Missing Information",
IF(AND($D19&gt;0,$X19=0,$J19="",$K19&lt;&gt;"Yes"),"Missing Information",
IF(AND($D19&gt;0,$X19=0,$J19="Canadian",$K19="No"),"Total EDA (Can. Right)",
IF(E19&gt;0,"Total Licence",
IF(OR($J19="International",F19&gt;0),"N/A (intl. Right)","")))))))</f>
        <v/>
      </c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</row>
    <row r="52" spans="1:41" s="28" customFormat="1" ht="20.100000000000001" customHeight="1" x14ac:dyDescent="0.25">
      <c r="A52" s="256"/>
      <c r="B52" s="257" t="str">
        <f>W51</f>
        <v/>
      </c>
      <c r="C52" s="258"/>
      <c r="D52" s="270" t="s">
        <v>28</v>
      </c>
      <c r="E52" s="258"/>
      <c r="F52" s="259" t="s">
        <v>120</v>
      </c>
      <c r="G52" s="258"/>
      <c r="H52" s="257" t="s">
        <v>119</v>
      </c>
      <c r="I52" s="236"/>
      <c r="J52" s="236"/>
      <c r="K52" s="260"/>
      <c r="L52"/>
      <c r="M52" s="31"/>
      <c r="N52" s="31"/>
      <c r="O52" s="31"/>
      <c r="P52" s="31"/>
      <c r="Q52" s="31"/>
      <c r="R52" s="31"/>
      <c r="S52" s="31"/>
      <c r="T52" s="31"/>
      <c r="U52" s="31"/>
      <c r="V52" s="257"/>
      <c r="W52" s="344"/>
      <c r="X52" s="29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</row>
    <row r="53" spans="1:41" s="28" customFormat="1" ht="20.100000000000001" customHeight="1" x14ac:dyDescent="0.25">
      <c r="A53" s="261" t="s">
        <v>11</v>
      </c>
      <c r="B53" s="255">
        <f>IF(AND($D20&lt;&gt;"",$E20=""),$D20,IF(AND($D20="",$E20&lt;&gt;""),$E20,IF(AND($D20="",$F20&lt;&gt;""),$F20,0)))</f>
        <v>0</v>
      </c>
      <c r="C53" s="253" t="s">
        <v>24</v>
      </c>
      <c r="D53" s="254">
        <f>$I$20</f>
        <v>0</v>
      </c>
      <c r="E53" s="253" t="s">
        <v>25</v>
      </c>
      <c r="F53" s="262">
        <f>IF((YEAR(K$51)-YEAR(X33))*12+MONTH(K$51)-MONTH(X33)&lt;0,0,(YEAR(K$51)-YEAR(X33))*12+MONTH(K$51)-MONTH(X33))</f>
        <v>71</v>
      </c>
      <c r="G53" s="253" t="s">
        <v>26</v>
      </c>
      <c r="H53" s="255" t="str">
        <f>IF(AND(E20&lt;=0,OR(X20=1,V53=FALSE)),"N/A",
IF($I20&lt;F53,B53,
(B53/D53)*F53))</f>
        <v>N/A</v>
      </c>
      <c r="I53" s="263"/>
      <c r="J53" s="263"/>
      <c r="K53" s="264"/>
      <c r="L53"/>
      <c r="M53" s="31"/>
      <c r="N53" s="31"/>
      <c r="O53" s="31"/>
      <c r="P53" s="31"/>
      <c r="Q53" s="31"/>
      <c r="R53" s="31"/>
      <c r="S53" s="31"/>
      <c r="T53" s="31"/>
      <c r="U53" s="31"/>
      <c r="V53" s="255" t="b">
        <f>AND(D20&gt;0,J20="Canadian",K20="No")</f>
        <v>0</v>
      </c>
      <c r="W53" s="343" t="str">
        <f>IF(X20&gt;0,"N/A",
IF(AND($D20&gt;0,K20="Yes"),"N/A (Dist. related to applicant)",
IF(AND($D20&gt;0,$X20=0,$J20="Canadian",$K20=""),"Missing Information",
IF(AND($D20&gt;0,$X20=0,$J20="",$K20&lt;&gt;"Yes"),"Missing Information",
IF(AND($D20&gt;0,$X20=0,$J20="Canadian",$K20="No"),"Total EDA (Can. Right)",
IF(E20&gt;0,"Total Licence",
IF(OR($J20="International",F20&gt;0),"N/A (intl. Right)","")))))))</f>
        <v/>
      </c>
      <c r="X53" s="29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</row>
    <row r="54" spans="1:41" s="28" customFormat="1" ht="20.100000000000001" customHeight="1" x14ac:dyDescent="0.25">
      <c r="A54" s="265"/>
      <c r="B54" s="257" t="str">
        <f>W53</f>
        <v/>
      </c>
      <c r="C54" s="266"/>
      <c r="D54" s="270" t="s">
        <v>28</v>
      </c>
      <c r="E54" s="266"/>
      <c r="F54" s="259" t="s">
        <v>120</v>
      </c>
      <c r="G54" s="258"/>
      <c r="H54" s="257" t="s">
        <v>119</v>
      </c>
      <c r="I54" s="236"/>
      <c r="J54" s="236"/>
      <c r="K54" s="260"/>
      <c r="L54"/>
      <c r="M54" s="31"/>
      <c r="N54" s="31"/>
      <c r="O54" s="31"/>
      <c r="P54" s="31"/>
      <c r="Q54" s="31"/>
      <c r="R54" s="31"/>
      <c r="S54" s="31"/>
      <c r="T54" s="31"/>
      <c r="U54" s="31"/>
      <c r="V54" s="257"/>
      <c r="W54" s="344"/>
      <c r="X54" s="29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</row>
    <row r="55" spans="1:41" s="28" customFormat="1" ht="20.100000000000001" customHeight="1" x14ac:dyDescent="0.25">
      <c r="A55" s="261" t="s">
        <v>12</v>
      </c>
      <c r="B55" s="255">
        <f>IF(AND($D21&lt;&gt;"",$E21=""),$D21,IF(AND($D21="",$E21&lt;&gt;""),$E21,IF(AND($D21="",$F21&lt;&gt;""),$F21,0)))</f>
        <v>0</v>
      </c>
      <c r="C55" s="253" t="s">
        <v>24</v>
      </c>
      <c r="D55" s="254">
        <f>$I$21</f>
        <v>0</v>
      </c>
      <c r="E55" s="253" t="s">
        <v>25</v>
      </c>
      <c r="F55" s="262">
        <f>IF((YEAR(K$51)-YEAR(X34))*12+MONTH(K$51)-MONTH(X34)&lt;0,0,(YEAR(K$51)-YEAR(X34))*12+MONTH(K$51)-MONTH(X34))</f>
        <v>71</v>
      </c>
      <c r="G55" s="253" t="s">
        <v>26</v>
      </c>
      <c r="H55" s="255" t="str">
        <f>IF(AND(E21&lt;=0,OR(X21=1,V55=FALSE)),"N/A",
IF($I21&lt;F55,B55,
(B55/D55)*F55))</f>
        <v>N/A</v>
      </c>
      <c r="I55" s="263"/>
      <c r="J55" s="263"/>
      <c r="K55" s="264"/>
      <c r="L55"/>
      <c r="M55" s="31"/>
      <c r="N55" s="31"/>
      <c r="O55" s="31"/>
      <c r="P55" s="31"/>
      <c r="Q55" s="31"/>
      <c r="R55" s="31"/>
      <c r="S55" s="31"/>
      <c r="T55" s="31"/>
      <c r="U55" s="31"/>
      <c r="V55" s="255" t="b">
        <f>AND(D21&gt;0,J21="Canadian",K21="No")</f>
        <v>0</v>
      </c>
      <c r="W55" s="343" t="str">
        <f>IF(X21&gt;0,"N/A",
IF(AND($D21&gt;0,K21="Yes"),"N/A (Dist. related to applicant)",
IF(AND($D21&gt;0,$X21=0,$J21="Canadian",$K21=""),"Missing Information",
IF(AND($D21&gt;0,$X21=0,$J21="",$K21&lt;&gt;"Yes"),"Missing Information",
IF(AND($D21&gt;0,$X21=0,$J21="Canadian",$K21="No"),"Total EDA (Can. Right)",
IF(E21&gt;0,"Total Licence",
IF(OR($J21="International",F21&gt;0),"N/A (intl. Right)","")))))))</f>
        <v/>
      </c>
      <c r="X55" s="29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1:41" s="28" customFormat="1" ht="20.100000000000001" customHeight="1" x14ac:dyDescent="0.25">
      <c r="A56" s="267"/>
      <c r="B56" s="257" t="str">
        <f>W55</f>
        <v/>
      </c>
      <c r="C56" s="266"/>
      <c r="D56" s="270" t="s">
        <v>28</v>
      </c>
      <c r="E56" s="266"/>
      <c r="F56" s="259" t="s">
        <v>120</v>
      </c>
      <c r="G56" s="258"/>
      <c r="H56" s="257" t="s">
        <v>119</v>
      </c>
      <c r="I56" s="236"/>
      <c r="J56" s="236"/>
      <c r="K56" s="260"/>
      <c r="L56"/>
      <c r="M56" s="31"/>
      <c r="N56" s="31"/>
      <c r="O56" s="31"/>
      <c r="P56" s="31"/>
      <c r="Q56" s="31"/>
      <c r="R56" s="31"/>
      <c r="S56" s="31"/>
      <c r="T56" s="31"/>
      <c r="U56" s="31"/>
      <c r="V56" s="257"/>
      <c r="W56" s="344"/>
      <c r="X56" s="29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1:41" s="28" customFormat="1" ht="20.100000000000001" customHeight="1" x14ac:dyDescent="0.25">
      <c r="A57" s="261" t="s">
        <v>13</v>
      </c>
      <c r="B57" s="255">
        <f>IF(AND($D22&lt;&gt;"",$E22=""),$D22,IF(AND($D22="",$E22&lt;&gt;""),$E22,IF(AND($D22="",$F22&lt;&gt;""),$F22,0)))</f>
        <v>0</v>
      </c>
      <c r="C57" s="253" t="s">
        <v>24</v>
      </c>
      <c r="D57" s="262">
        <f>$I$22</f>
        <v>0</v>
      </c>
      <c r="E57" s="253" t="s">
        <v>25</v>
      </c>
      <c r="F57" s="262">
        <f>IF((YEAR(K$51)-YEAR(X35))*12+MONTH(K$51)-MONTH(X35)&lt;0,0,(YEAR(K$51)-YEAR(X35))*12+MONTH(K$51)-MONTH(X35))</f>
        <v>71</v>
      </c>
      <c r="G57" s="253" t="s">
        <v>26</v>
      </c>
      <c r="H57" s="255" t="str">
        <f>IF(AND(E22&lt;=0,OR(X22=1,V57=FALSE)),"N/A",
IF($I22&lt;F57,B57,
(B57/D57)*F57))</f>
        <v>N/A</v>
      </c>
      <c r="I57" s="263"/>
      <c r="J57" s="263"/>
      <c r="K57" s="264"/>
      <c r="L57"/>
      <c r="M57" s="31"/>
      <c r="N57" s="31"/>
      <c r="O57" s="31"/>
      <c r="P57" s="31"/>
      <c r="Q57" s="31"/>
      <c r="R57" s="31"/>
      <c r="S57" s="31"/>
      <c r="T57" s="31"/>
      <c r="U57" s="31"/>
      <c r="V57" s="255" t="b">
        <f>AND(D22&gt;0,J22="Canadian",K22="No")</f>
        <v>0</v>
      </c>
      <c r="W57" s="343" t="str">
        <f>IF(X22&gt;0,"N/A",
IF(AND($D22&gt;0,K22="Yes"),"N/A (Dist. related to applicant)",
IF(AND($D22&gt;0,$X22=0,$J22="Canadian",$K22=""),"Missing Information",
IF(AND($D22&gt;0,$X22=0,$J22="",$K22&lt;&gt;"Yes"),"Missing Information",
IF(AND($D22&gt;0,$X22=0,$J22="Canadian",$K22="No"),"Total EDA (Can. Right)",
IF(E22&gt;0,"Total Licence",
IF(OR($J22="International",F22&gt;0),"N/A (intl. Right)","")))))))</f>
        <v/>
      </c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1:41" s="28" customFormat="1" ht="20.100000000000001" customHeight="1" x14ac:dyDescent="0.25">
      <c r="A58" s="256"/>
      <c r="B58" s="257" t="str">
        <f>$W57</f>
        <v/>
      </c>
      <c r="C58" s="266"/>
      <c r="D58" s="270" t="s">
        <v>28</v>
      </c>
      <c r="E58" s="266"/>
      <c r="F58" s="259" t="s">
        <v>120</v>
      </c>
      <c r="G58" s="258"/>
      <c r="H58" s="257" t="s">
        <v>119</v>
      </c>
      <c r="I58" s="236"/>
      <c r="J58" s="236"/>
      <c r="K58" s="260"/>
      <c r="L58"/>
      <c r="M58" s="31"/>
      <c r="N58" s="31"/>
      <c r="O58" s="31"/>
      <c r="P58" s="31"/>
      <c r="Q58" s="31"/>
      <c r="R58" s="31"/>
      <c r="S58" s="31"/>
      <c r="T58" s="31"/>
      <c r="U58" s="31"/>
      <c r="V58" s="257"/>
      <c r="W58" s="215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1:41" s="28" customFormat="1" ht="20.100000000000001" customHeight="1" x14ac:dyDescent="0.25">
      <c r="A59" s="261" t="s">
        <v>14</v>
      </c>
      <c r="B59" s="255">
        <f>IF(AND($D23&lt;&gt;"",$E23=""),$D23,IF(AND($D23="",$E23&lt;&gt;""),$E23,IF(AND($D23="",$F23&lt;&gt;""),$F23,0)))</f>
        <v>0</v>
      </c>
      <c r="C59" s="253" t="s">
        <v>24</v>
      </c>
      <c r="D59" s="262">
        <f>$I$23</f>
        <v>0</v>
      </c>
      <c r="E59" s="253" t="s">
        <v>25</v>
      </c>
      <c r="F59" s="262">
        <f>IF((YEAR(K$51)-YEAR(X36))*12+MONTH(K$51)-MONTH(X36)&lt;0,0,(YEAR(K$51)-YEAR(X36))*12+MONTH(K$51)-MONTH(X36))</f>
        <v>71</v>
      </c>
      <c r="G59" s="253" t="s">
        <v>26</v>
      </c>
      <c r="H59" s="255" t="str">
        <f>IF(AND(E23&lt;=0,OR(X23=1,V59=FALSE)),"N/A",
IF($I23&lt;F59,B59,
(B59/D59)*F59))</f>
        <v>N/A</v>
      </c>
      <c r="I59" s="263"/>
      <c r="J59" s="263"/>
      <c r="K59" s="264"/>
      <c r="L59"/>
      <c r="M59" s="31"/>
      <c r="N59" s="31"/>
      <c r="O59" s="31"/>
      <c r="P59" s="31"/>
      <c r="Q59" s="31"/>
      <c r="R59" s="31"/>
      <c r="S59" s="31"/>
      <c r="T59" s="31"/>
      <c r="U59" s="31"/>
      <c r="V59" s="255" t="b">
        <f>AND(D23&gt;0,J23="Canadian",K23="No")</f>
        <v>0</v>
      </c>
      <c r="W59" s="343" t="str">
        <f>IF(X23&gt;0,"N/A",
IF(AND($D23&gt;0,K23="Yes"),"N/A (Dist. related to applicant)",
IF(AND($D23&gt;0,$X23=0,$J23="Canadian",$K23=""),"Missing Information",
IF(AND($D23&gt;0,$X23=0,$J23="",$K23&lt;&gt;"Yes"),"Missing Information",
IF(AND($D23&gt;0,$X23=0,$J23="Canadian",$K23="No"),"Total EDA (Can. Right)",
IF(E23&gt;0,"Total Licence",
IF(OR($J23="International",F23&gt;0),"N/A (intl. Right)","")))))))</f>
        <v/>
      </c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1:41" s="28" customFormat="1" ht="20.100000000000001" customHeight="1" x14ac:dyDescent="0.25">
      <c r="A60" s="265"/>
      <c r="B60" s="257" t="str">
        <f>$W59</f>
        <v/>
      </c>
      <c r="C60" s="266"/>
      <c r="D60" s="270" t="s">
        <v>28</v>
      </c>
      <c r="E60" s="266"/>
      <c r="F60" s="259" t="s">
        <v>120</v>
      </c>
      <c r="G60" s="258"/>
      <c r="H60" s="257" t="s">
        <v>119</v>
      </c>
      <c r="I60" s="236"/>
      <c r="J60" s="236"/>
      <c r="K60" s="260"/>
      <c r="L60" s="23"/>
      <c r="M60" s="31"/>
      <c r="N60" s="31"/>
      <c r="O60" s="31"/>
      <c r="P60" s="31"/>
      <c r="Q60" s="31"/>
      <c r="R60" s="31"/>
      <c r="S60" s="31"/>
      <c r="T60" s="31"/>
      <c r="U60" s="31"/>
      <c r="V60" s="257"/>
      <c r="W60" s="215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1:41" s="28" customFormat="1" ht="20.100000000000001" customHeight="1" x14ac:dyDescent="0.25">
      <c r="A61" s="261" t="s">
        <v>15</v>
      </c>
      <c r="B61" s="255">
        <f>IF(AND($D24&lt;&gt;"",$E24=""),$D24,IF(AND($D24="",$E24&lt;&gt;""),$E24,IF(AND($D24="",$F24&lt;&gt;""),$F24,0)))</f>
        <v>0</v>
      </c>
      <c r="C61" s="253" t="s">
        <v>24</v>
      </c>
      <c r="D61" s="262">
        <f>$I$24</f>
        <v>0</v>
      </c>
      <c r="E61" s="253" t="s">
        <v>25</v>
      </c>
      <c r="F61" s="262">
        <f>IF((YEAR(K$51)-YEAR(X37))*12+MONTH(K$51)-MONTH(X37)&lt;0,0,(YEAR(K$51)-YEAR(X37))*12+MONTH(K$51)-MONTH(X37))</f>
        <v>71</v>
      </c>
      <c r="G61" s="253" t="s">
        <v>26</v>
      </c>
      <c r="H61" s="255" t="str">
        <f>IF(AND(E24&lt;=0,OR(X24=1,V61=FALSE)),"N/A",
IF($I24&lt;F61,B61,
(B61/D61)*F61))</f>
        <v>N/A</v>
      </c>
      <c r="I61" s="263"/>
      <c r="J61" s="263"/>
      <c r="K61" s="264"/>
      <c r="L61" s="23"/>
      <c r="M61" s="31"/>
      <c r="N61" s="31"/>
      <c r="O61" s="31"/>
      <c r="P61" s="31"/>
      <c r="Q61" s="31"/>
      <c r="R61" s="31"/>
      <c r="S61" s="31"/>
      <c r="T61" s="31"/>
      <c r="U61" s="31"/>
      <c r="V61" s="255" t="b">
        <f>AND(D24&gt;0,J24="Canadian",K24="No")</f>
        <v>0</v>
      </c>
      <c r="W61" s="343" t="str">
        <f>IF(X24&gt;0,"N/A",
IF(AND($D24&gt;0,K24="Yes"),"N/A (Dist. related to applicant)",
IF(AND($D24&gt;0,$X24=0,$J24="Canadian",$K24=""),"Missing Information",
IF(AND($D24&gt;0,$X24=0,$J24="",$K24&lt;&gt;"Yes"),"Missing Information",
IF(AND($D24&gt;0,$X24=0,$J24="Canadian",$K24="No"),"Total EDA (Can. Right)",
IF(E24&gt;0,"Total Licence",
IF(OR($J24="International",F24&gt;0),"N/A (intl. Right)","")))))))</f>
        <v/>
      </c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1:41" s="28" customFormat="1" ht="20.100000000000001" customHeight="1" x14ac:dyDescent="0.25">
      <c r="A62" s="268"/>
      <c r="B62" s="269" t="str">
        <f>$W61</f>
        <v/>
      </c>
      <c r="C62" s="263"/>
      <c r="D62" s="270" t="s">
        <v>28</v>
      </c>
      <c r="E62" s="263"/>
      <c r="F62" s="270" t="s">
        <v>120</v>
      </c>
      <c r="G62" s="270"/>
      <c r="H62" s="269" t="s">
        <v>119</v>
      </c>
      <c r="I62" s="263"/>
      <c r="J62" s="263"/>
      <c r="K62" s="264"/>
      <c r="L62" s="23"/>
      <c r="M62" s="31"/>
      <c r="N62" s="31"/>
      <c r="O62" s="31"/>
      <c r="P62" s="31"/>
      <c r="Q62" s="31"/>
      <c r="R62" s="31"/>
      <c r="S62" s="31"/>
      <c r="T62" s="31"/>
      <c r="U62" s="31"/>
      <c r="V62"/>
      <c r="W62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1" s="28" customFormat="1" ht="15.6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1:41" s="28" customFormat="1" ht="20.100000000000001" customHeight="1" x14ac:dyDescent="0.25">
      <c r="A64" s="135" t="s">
        <v>144</v>
      </c>
      <c r="B64" s="136"/>
      <c r="C64" s="23"/>
      <c r="D64" s="23"/>
      <c r="E64" s="23"/>
      <c r="F64" s="23"/>
      <c r="G64" s="23"/>
      <c r="H64" s="368" t="s">
        <v>159</v>
      </c>
      <c r="I64" s="369"/>
      <c r="J64" s="369"/>
      <c r="K64" s="369"/>
      <c r="L64"/>
      <c r="M64" s="31"/>
      <c r="N64" s="31"/>
      <c r="O64" s="31"/>
      <c r="P64" s="31"/>
      <c r="Q64" s="31"/>
      <c r="R64" s="31"/>
      <c r="S64" s="31"/>
      <c r="T64" s="31"/>
      <c r="U64" s="5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</row>
    <row r="65" spans="1:49" s="28" customFormat="1" ht="64.95" customHeight="1" x14ac:dyDescent="0.25">
      <c r="A65" s="161">
        <v>1</v>
      </c>
      <c r="B65" s="53" t="s">
        <v>29</v>
      </c>
      <c r="C65" s="12" t="s">
        <v>30</v>
      </c>
      <c r="D65" s="12" t="s">
        <v>78</v>
      </c>
      <c r="E65" s="12" t="str">
        <f>J31</f>
        <v>Total Eligible Market Commitment</v>
      </c>
      <c r="F65" s="12" t="s">
        <v>31</v>
      </c>
      <c r="G65" s="12" t="s">
        <v>79</v>
      </c>
      <c r="H65" s="150" t="s">
        <v>185</v>
      </c>
      <c r="I65" s="155"/>
      <c r="J65" s="162"/>
      <c r="K65" s="156"/>
      <c r="M65" s="31"/>
      <c r="N65" s="31"/>
      <c r="O65" s="31"/>
      <c r="P65" s="31"/>
      <c r="Q65" s="31"/>
      <c r="R65" s="31"/>
      <c r="S65" s="31"/>
      <c r="T65" s="31"/>
      <c r="U65" s="5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</row>
    <row r="66" spans="1:49" s="28" customFormat="1" ht="15.6" hidden="1" x14ac:dyDescent="0.3">
      <c r="A66" s="153"/>
      <c r="B66" s="23"/>
      <c r="C66" s="23"/>
      <c r="D66" s="23"/>
      <c r="F66" s="23"/>
      <c r="G66" s="23"/>
      <c r="H66" s="148"/>
      <c r="I66" s="155" t="s">
        <v>82</v>
      </c>
      <c r="J66" s="157" t="s">
        <v>6</v>
      </c>
      <c r="K66" s="157"/>
      <c r="M66" s="31"/>
      <c r="N66" s="31"/>
      <c r="O66" s="31"/>
      <c r="P66" s="31"/>
      <c r="Q66" s="31"/>
      <c r="R66" s="31"/>
      <c r="S66" s="31"/>
      <c r="T66" s="31"/>
      <c r="U66" s="5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</row>
    <row r="67" spans="1:49" s="28" customFormat="1" ht="15.6" hidden="1" x14ac:dyDescent="0.3">
      <c r="A67" s="153">
        <v>100000</v>
      </c>
      <c r="B67" s="23"/>
      <c r="C67" s="23"/>
      <c r="D67" s="23"/>
      <c r="F67" s="23"/>
      <c r="G67" s="23"/>
      <c r="H67" s="148"/>
      <c r="I67" s="152" t="s">
        <v>83</v>
      </c>
      <c r="J67" s="158" t="s">
        <v>35</v>
      </c>
      <c r="K67" s="157" t="s">
        <v>32</v>
      </c>
      <c r="M67" s="31"/>
      <c r="N67" s="31"/>
      <c r="O67" s="31"/>
      <c r="P67" s="31"/>
      <c r="Q67" s="31"/>
      <c r="R67" s="31"/>
      <c r="S67" s="31"/>
      <c r="T67" s="31"/>
      <c r="U67" s="5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</row>
    <row r="68" spans="1:49" s="29" customFormat="1" ht="27.6" hidden="1" x14ac:dyDescent="0.3">
      <c r="A68" s="153"/>
      <c r="B68" s="23"/>
      <c r="C68" s="23"/>
      <c r="D68" s="23"/>
      <c r="F68" s="23"/>
      <c r="G68" s="23"/>
      <c r="H68" s="148"/>
      <c r="I68" s="155"/>
      <c r="J68" s="152"/>
      <c r="K68" s="158" t="s">
        <v>33</v>
      </c>
      <c r="M68" s="31"/>
      <c r="N68" s="31"/>
      <c r="O68" s="31"/>
      <c r="P68" s="31"/>
      <c r="Q68" s="31"/>
      <c r="R68" s="31"/>
      <c r="S68" s="31"/>
      <c r="T68" s="31"/>
      <c r="U68" s="5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1:49" s="29" customFormat="1" ht="15.6" hidden="1" x14ac:dyDescent="0.3">
      <c r="A69" s="153"/>
      <c r="B69" s="23"/>
      <c r="C69" s="23"/>
      <c r="D69" s="23"/>
      <c r="F69" s="23"/>
      <c r="G69" s="23"/>
      <c r="H69" s="148"/>
      <c r="I69" s="157"/>
      <c r="J69" s="159"/>
      <c r="K69" s="158" t="s">
        <v>34</v>
      </c>
      <c r="M69" s="31"/>
      <c r="N69" s="31"/>
      <c r="O69" s="31"/>
      <c r="P69" s="31"/>
      <c r="Q69" s="31"/>
      <c r="R69" s="31"/>
      <c r="S69" s="31"/>
      <c r="T69" s="31"/>
      <c r="U69" s="5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9" s="29" customFormat="1" ht="30" customHeight="1" x14ac:dyDescent="0.25">
      <c r="A70" s="154"/>
      <c r="B70" s="6" t="s">
        <v>161</v>
      </c>
      <c r="C70" s="56" t="s">
        <v>88</v>
      </c>
      <c r="D70" s="57" t="str">
        <f>IF(E5&gt;0,ROUND(($E$5*15%),0),"N/A")</f>
        <v>N/A</v>
      </c>
      <c r="E70" s="57" t="str">
        <f>IF(D70="N/A","N/A",J38)</f>
        <v>N/A</v>
      </c>
      <c r="F70" s="58" t="str">
        <f>IF(D70="N/A","N/A",
IF(ROUND($H$38+$G$38,0)&gt;=ROUND(D70,0),"Yes",
IF(AND(ROUND($H$38+$G$38,0)&gt;=ROUND(75%*D70,0),$H$38+$G$38+MIN(F$25,ROUND(D70-$H$38+$G$38,0))&gt;=ROUND(D70,0)),"Yes","No")))</f>
        <v>N/A</v>
      </c>
      <c r="G70" s="57" t="str">
        <f>IF(F70="N/A","N/A",ROUND(J38-D70,0))</f>
        <v>N/A</v>
      </c>
      <c r="H70" s="151" t="str">
        <f>IF(F70="N/A","N/A",
IF(AND(OR($A$65=2,$A$65=3),F$25&gt;0,N(G38)+N(H38)&gt;=75%*N(D70)),MAX(ROUND($D$70-$G$38-$H$38,0),0),0))</f>
        <v>N/A</v>
      </c>
      <c r="I70" s="152"/>
      <c r="J70" s="160"/>
      <c r="K70" s="158" t="s">
        <v>36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9" s="29" customFormat="1" ht="18" customHeight="1" x14ac:dyDescent="0.25">
      <c r="A71" s="23"/>
      <c r="B71" s="23"/>
      <c r="C71" s="23"/>
      <c r="D71" s="23"/>
      <c r="E71" s="23"/>
      <c r="F71" s="23"/>
      <c r="G71" s="23"/>
      <c r="H71" s="23"/>
      <c r="I71" s="4"/>
      <c r="J71" s="3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49" s="29" customFormat="1" ht="18" hidden="1" customHeight="1" x14ac:dyDescent="0.25">
      <c r="A72" s="23"/>
      <c r="B72" s="23"/>
      <c r="C72" s="23"/>
      <c r="D72" s="23"/>
      <c r="E72" s="23"/>
      <c r="F72" s="23"/>
      <c r="G72" s="23"/>
      <c r="H72" s="23"/>
      <c r="I72" s="2"/>
      <c r="J72" s="4"/>
      <c r="K72" s="4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1:49" s="29" customFormat="1" ht="18" hidden="1" customHeight="1" x14ac:dyDescent="0.25">
      <c r="A73" s="23"/>
      <c r="B73" s="23"/>
      <c r="C73" s="23"/>
      <c r="D73" s="23"/>
      <c r="E73" s="23"/>
      <c r="F73" s="23"/>
      <c r="G73" s="23"/>
      <c r="H73" s="23"/>
      <c r="I73" s="1"/>
      <c r="J73" s="1"/>
      <c r="K73" s="1"/>
      <c r="L73" s="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spans="1:49" s="39" customFormat="1" ht="18" hidden="1" customHeight="1" x14ac:dyDescent="0.25">
      <c r="H74" s="1"/>
      <c r="I74" s="1"/>
      <c r="J74" s="1"/>
      <c r="K74" s="1"/>
      <c r="L74" s="38"/>
      <c r="M74" s="31"/>
      <c r="N74" s="38"/>
      <c r="O74" s="38"/>
      <c r="P74" s="38"/>
      <c r="Q74" s="38"/>
      <c r="R74" s="38"/>
      <c r="S74" s="38"/>
      <c r="T74" s="38"/>
      <c r="U74" s="38"/>
      <c r="V74" s="31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</row>
    <row r="75" spans="1:49" s="28" customFormat="1" ht="18" hidden="1" customHeight="1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8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</row>
    <row r="76" spans="1:49" s="28" customFormat="1" ht="18" hidden="1" customHeight="1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8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</row>
    <row r="77" spans="1:49" s="29" customFormat="1" ht="18" hidden="1" customHeight="1" x14ac:dyDescent="0.25">
      <c r="C77" s="28"/>
      <c r="D77" s="28"/>
      <c r="E77" s="28"/>
      <c r="F77" s="28"/>
      <c r="G77" s="28"/>
      <c r="H77" s="28"/>
      <c r="I77" s="31"/>
      <c r="J77" s="31"/>
      <c r="K77" s="31"/>
      <c r="L77" s="31"/>
      <c r="M77" s="31"/>
      <c r="N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</row>
    <row r="78" spans="1:49" s="41" customFormat="1" ht="20.100000000000001" customHeight="1" x14ac:dyDescent="0.25">
      <c r="A78" s="137" t="s">
        <v>37</v>
      </c>
      <c r="B78" s="138"/>
      <c r="E78" s="40"/>
      <c r="F78" s="40"/>
      <c r="G78" s="40"/>
      <c r="H78" s="40"/>
      <c r="I78" s="40"/>
      <c r="J78" s="40"/>
      <c r="K78" s="40"/>
      <c r="L78" s="40"/>
      <c r="M78" s="31"/>
      <c r="N78" s="40"/>
      <c r="O78" s="40"/>
      <c r="P78" s="40"/>
      <c r="Q78" s="40"/>
      <c r="R78" s="40"/>
      <c r="S78" s="40"/>
      <c r="T78" s="40"/>
      <c r="U78" s="40"/>
      <c r="V78" s="31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</row>
    <row r="79" spans="1:49" s="41" customFormat="1" ht="30" customHeight="1" x14ac:dyDescent="0.25">
      <c r="A79" s="59"/>
      <c r="B79" s="59"/>
      <c r="C79" s="60"/>
      <c r="D79" s="391" t="s">
        <v>75</v>
      </c>
      <c r="E79" s="391"/>
      <c r="F79" s="392"/>
      <c r="G79" s="393" t="str">
        <f>B70</f>
        <v>Distributor Envelope Program - English Language</v>
      </c>
      <c r="H79" s="394"/>
      <c r="I79" s="395"/>
      <c r="J79"/>
      <c r="K79"/>
      <c r="L79"/>
      <c r="N79" s="23"/>
      <c r="O79" s="23"/>
      <c r="P79" s="23"/>
      <c r="Q79" s="23"/>
      <c r="R79" s="23"/>
      <c r="S79" s="40"/>
      <c r="T79" s="40"/>
      <c r="U79" s="40"/>
      <c r="V79" s="31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</row>
    <row r="80" spans="1:49" s="43" customFormat="1" ht="48" customHeight="1" x14ac:dyDescent="0.25">
      <c r="A80" s="32"/>
      <c r="B80" s="396" t="s">
        <v>29</v>
      </c>
      <c r="C80" s="397"/>
      <c r="D80" s="12" t="s">
        <v>68</v>
      </c>
      <c r="E80" s="12" t="s">
        <v>38</v>
      </c>
      <c r="F80" s="12" t="s">
        <v>39</v>
      </c>
      <c r="G80" s="61" t="s">
        <v>68</v>
      </c>
      <c r="H80" s="61" t="s">
        <v>38</v>
      </c>
      <c r="I80" s="61" t="s">
        <v>39</v>
      </c>
      <c r="J80"/>
      <c r="K80"/>
      <c r="L80"/>
      <c r="N80" s="23"/>
      <c r="O80" s="23"/>
      <c r="P80" s="23"/>
      <c r="Q80" s="23"/>
      <c r="R80" s="23"/>
      <c r="S80" s="122"/>
      <c r="T80" s="42"/>
      <c r="U80" s="42"/>
      <c r="V80" s="131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</row>
    <row r="81" spans="1:41" s="39" customFormat="1" ht="110.1" customHeight="1" x14ac:dyDescent="0.25">
      <c r="A81" s="62"/>
      <c r="B81" s="63" t="str">
        <f>B70</f>
        <v>Distributor Envelope Program - English Language</v>
      </c>
      <c r="C81" s="63" t="s">
        <v>133</v>
      </c>
      <c r="D81" s="13" t="str">
        <f>IF(AND(C25&gt;0,E5&gt;0),ROUND(E5*49%,0),"N/A")</f>
        <v>N/A</v>
      </c>
      <c r="E81" s="14" t="str">
        <f>IF(D81="N/A","N/A",IF(ROUND(C25,0)&gt;ROUND(G81,0),"No","Yes"))</f>
        <v>N/A</v>
      </c>
      <c r="F81" s="13" t="str">
        <f>IF(E81="No",C25-D81,"N/A")</f>
        <v>N/A</v>
      </c>
      <c r="G81" s="13" t="str">
        <f>IF(AND(C25&gt;0,E5&gt;0),ROUND(E5*49%,0),"N/A")</f>
        <v>N/A</v>
      </c>
      <c r="H81" s="14" t="str">
        <f>IF(G81="N/A","N/A",IF(ROUND(C25,0)&gt;ROUND(G81,0),"No","Yes"))</f>
        <v>N/A</v>
      </c>
      <c r="I81" s="13" t="str">
        <f>IF(H81="No",C25-G81,"N/A")</f>
        <v>N/A</v>
      </c>
      <c r="J81"/>
      <c r="K81"/>
      <c r="L81"/>
      <c r="N81" s="23"/>
      <c r="O81" s="23"/>
      <c r="P81" s="23"/>
      <c r="Q81" s="23"/>
      <c r="R81" s="23"/>
      <c r="S81" s="38"/>
      <c r="T81" s="38"/>
      <c r="U81" s="38"/>
      <c r="V81" s="131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</row>
    <row r="82" spans="1:41" x14ac:dyDescent="0.25">
      <c r="M82" s="1"/>
      <c r="N82" s="1"/>
      <c r="O82" s="1"/>
      <c r="AL82" s="16"/>
      <c r="AM82" s="16"/>
      <c r="AN82" s="16"/>
      <c r="AO82" s="16"/>
    </row>
    <row r="83" spans="1:4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"/>
      <c r="N83" s="1"/>
      <c r="O83" s="1"/>
      <c r="AL83" s="16"/>
      <c r="AM83" s="16"/>
      <c r="AN83" s="16"/>
      <c r="AO83" s="16"/>
    </row>
    <row r="84" spans="1:4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139"/>
      <c r="K84" s="23"/>
      <c r="L84" s="23"/>
      <c r="M84" s="1"/>
      <c r="N84" s="1"/>
      <c r="O84" s="1"/>
      <c r="AL84" s="16"/>
      <c r="AM84" s="16"/>
      <c r="AN84" s="16"/>
      <c r="AO84" s="16"/>
    </row>
    <row r="85" spans="1:4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"/>
      <c r="N85" s="1"/>
      <c r="O85" s="1"/>
      <c r="AL85" s="16"/>
      <c r="AM85" s="16"/>
      <c r="AN85" s="16"/>
      <c r="AO85" s="16"/>
    </row>
    <row r="86" spans="1:4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"/>
      <c r="N86" s="1"/>
      <c r="O86" s="1"/>
      <c r="AL86" s="16"/>
      <c r="AM86" s="16"/>
      <c r="AN86" s="16"/>
      <c r="AO86" s="16"/>
    </row>
    <row r="87" spans="1:4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"/>
      <c r="N87" s="1"/>
      <c r="O87" s="1"/>
      <c r="AL87" s="16"/>
      <c r="AM87" s="16"/>
      <c r="AN87" s="16"/>
      <c r="AO87" s="16"/>
    </row>
    <row r="88" spans="1:4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"/>
      <c r="N88" s="1"/>
      <c r="O88" s="1"/>
      <c r="AL88" s="16"/>
      <c r="AM88" s="16"/>
      <c r="AN88" s="16"/>
      <c r="AO88" s="16"/>
    </row>
    <row r="89" spans="1:4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"/>
      <c r="N89" s="1"/>
      <c r="O89" s="1"/>
      <c r="AL89" s="16"/>
      <c r="AM89" s="16"/>
      <c r="AN89" s="16"/>
      <c r="AO89" s="16"/>
    </row>
    <row r="90" spans="1:4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"/>
      <c r="N90" s="1"/>
      <c r="O90" s="1"/>
      <c r="AL90" s="16"/>
      <c r="AM90" s="16"/>
      <c r="AN90" s="16"/>
      <c r="AO90" s="16"/>
    </row>
    <row r="91" spans="1:4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AL91" s="16"/>
      <c r="AM91" s="16"/>
      <c r="AN91" s="16"/>
      <c r="AO91" s="16"/>
    </row>
    <row r="92" spans="1:4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AL92" s="16"/>
      <c r="AM92" s="16"/>
      <c r="AN92" s="16"/>
      <c r="AO92" s="16"/>
    </row>
    <row r="93" spans="1:4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AL93" s="16"/>
      <c r="AM93" s="16"/>
      <c r="AN93" s="16"/>
      <c r="AO93" s="16"/>
    </row>
    <row r="94" spans="1:4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AL94" s="16"/>
      <c r="AM94" s="16"/>
      <c r="AN94" s="16"/>
      <c r="AO94" s="16"/>
    </row>
    <row r="95" spans="1:4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AL95" s="16"/>
      <c r="AM95" s="16"/>
      <c r="AN95" s="16"/>
      <c r="AO95" s="16"/>
    </row>
    <row r="96" spans="1:4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AL96" s="16"/>
      <c r="AM96" s="16"/>
      <c r="AN96" s="16"/>
      <c r="AO96" s="16"/>
    </row>
    <row r="97" spans="1:49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AL97" s="16"/>
      <c r="AM97" s="16"/>
      <c r="AN97" s="16"/>
      <c r="AO97" s="16"/>
    </row>
    <row r="98" spans="1:49" s="44" customForma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2"/>
      <c r="AM98" s="22"/>
      <c r="AN98" s="22"/>
      <c r="AO98" s="22"/>
    </row>
    <row r="99" spans="1:49" s="44" customForma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2"/>
      <c r="AM99" s="22"/>
      <c r="AN99" s="22"/>
      <c r="AO99" s="22"/>
    </row>
    <row r="100" spans="1:49" s="44" customForma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2"/>
      <c r="AM100" s="22"/>
      <c r="AN100" s="22"/>
      <c r="AO100" s="22"/>
    </row>
    <row r="101" spans="1:49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49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49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49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49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49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49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49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49" s="15" customForma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AP109" s="17"/>
      <c r="AQ109" s="17"/>
      <c r="AR109" s="17"/>
      <c r="AS109" s="17"/>
      <c r="AT109" s="17"/>
      <c r="AU109" s="17"/>
      <c r="AV109" s="17"/>
      <c r="AW109" s="17"/>
    </row>
    <row r="110" spans="1:49" s="15" customForma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AP110" s="17"/>
      <c r="AQ110" s="17"/>
      <c r="AR110" s="17"/>
      <c r="AS110" s="17"/>
      <c r="AT110" s="17"/>
      <c r="AU110" s="17"/>
      <c r="AV110" s="17"/>
      <c r="AW110" s="17"/>
    </row>
    <row r="111" spans="1:49" s="15" customForma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AP111" s="17"/>
      <c r="AQ111" s="17"/>
      <c r="AR111" s="17"/>
      <c r="AS111" s="17"/>
      <c r="AT111" s="17"/>
      <c r="AU111" s="17"/>
      <c r="AV111" s="17"/>
      <c r="AW111" s="17"/>
    </row>
    <row r="112" spans="1:49" s="15" customForma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AP112" s="17"/>
      <c r="AQ112" s="17"/>
      <c r="AR112" s="17"/>
      <c r="AS112" s="17"/>
      <c r="AT112" s="17"/>
      <c r="AU112" s="17"/>
      <c r="AV112" s="17"/>
      <c r="AW112" s="17"/>
    </row>
    <row r="113" spans="1:49" s="15" customForma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AP113" s="17"/>
      <c r="AQ113" s="17"/>
      <c r="AR113" s="17"/>
      <c r="AS113" s="17"/>
      <c r="AT113" s="17"/>
      <c r="AU113" s="17"/>
      <c r="AV113" s="17"/>
      <c r="AW113" s="17"/>
    </row>
    <row r="114" spans="1:49" s="15" customForma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AP114" s="17"/>
      <c r="AQ114" s="17"/>
      <c r="AR114" s="17"/>
      <c r="AS114" s="17"/>
      <c r="AT114" s="17"/>
      <c r="AU114" s="17"/>
      <c r="AV114" s="17"/>
      <c r="AW114" s="17"/>
    </row>
    <row r="115" spans="1:49" s="15" customForma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AP115" s="17"/>
      <c r="AQ115" s="17"/>
      <c r="AR115" s="17"/>
      <c r="AS115" s="17"/>
      <c r="AT115" s="17"/>
      <c r="AU115" s="17"/>
      <c r="AV115" s="17"/>
      <c r="AW115" s="17"/>
    </row>
    <row r="116" spans="1:49" s="15" customForma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AP116" s="17"/>
      <c r="AQ116" s="17"/>
      <c r="AR116" s="17"/>
      <c r="AS116" s="17"/>
      <c r="AT116" s="17"/>
      <c r="AU116" s="17"/>
      <c r="AV116" s="17"/>
      <c r="AW116" s="17"/>
    </row>
    <row r="117" spans="1:49" s="15" customForma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AP117" s="17"/>
      <c r="AQ117" s="17"/>
      <c r="AR117" s="17"/>
      <c r="AS117" s="17"/>
      <c r="AT117" s="17"/>
      <c r="AU117" s="17"/>
      <c r="AV117" s="17"/>
      <c r="AW117" s="17"/>
    </row>
    <row r="118" spans="1:49" s="15" customForma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AP118" s="17"/>
      <c r="AQ118" s="17"/>
      <c r="AR118" s="17"/>
      <c r="AS118" s="17"/>
      <c r="AT118" s="17"/>
      <c r="AU118" s="17"/>
      <c r="AV118" s="17"/>
      <c r="AW118" s="17"/>
    </row>
    <row r="119" spans="1:49" s="15" customForma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AP119" s="17"/>
      <c r="AQ119" s="17"/>
      <c r="AR119" s="17"/>
      <c r="AS119" s="17"/>
      <c r="AT119" s="17"/>
      <c r="AU119" s="17"/>
      <c r="AV119" s="17"/>
      <c r="AW119" s="17"/>
    </row>
    <row r="120" spans="1:49" s="15" customForma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AP120" s="17"/>
      <c r="AQ120" s="17"/>
      <c r="AR120" s="17"/>
      <c r="AS120" s="17"/>
      <c r="AT120" s="17"/>
      <c r="AU120" s="17"/>
      <c r="AV120" s="17"/>
      <c r="AW120" s="17"/>
    </row>
    <row r="121" spans="1:49" s="15" customForma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AP121" s="17"/>
      <c r="AQ121" s="17"/>
      <c r="AR121" s="17"/>
      <c r="AS121" s="17"/>
      <c r="AT121" s="17"/>
      <c r="AU121" s="17"/>
      <c r="AV121" s="17"/>
      <c r="AW121" s="17"/>
    </row>
    <row r="122" spans="1:49" s="15" customForma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AP122" s="17"/>
      <c r="AQ122" s="17"/>
      <c r="AR122" s="17"/>
      <c r="AS122" s="17"/>
      <c r="AT122" s="17"/>
      <c r="AU122" s="17"/>
      <c r="AV122" s="17"/>
      <c r="AW122" s="17"/>
    </row>
    <row r="123" spans="1:49" s="15" customForma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AP123" s="17"/>
      <c r="AQ123" s="17"/>
      <c r="AR123" s="17"/>
      <c r="AS123" s="17"/>
      <c r="AT123" s="17"/>
      <c r="AU123" s="17"/>
      <c r="AV123" s="17"/>
      <c r="AW123" s="17"/>
    </row>
    <row r="124" spans="1:49" s="15" customForma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AP124" s="17"/>
      <c r="AQ124" s="17"/>
      <c r="AR124" s="17"/>
      <c r="AS124" s="17"/>
      <c r="AT124" s="17"/>
      <c r="AU124" s="17"/>
      <c r="AV124" s="17"/>
      <c r="AW124" s="17"/>
    </row>
    <row r="125" spans="1:49" s="15" customForma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AP125" s="17"/>
      <c r="AQ125" s="17"/>
      <c r="AR125" s="17"/>
      <c r="AS125" s="17"/>
      <c r="AT125" s="17"/>
      <c r="AU125" s="17"/>
      <c r="AV125" s="17"/>
      <c r="AW125" s="17"/>
    </row>
    <row r="126" spans="1:49" s="15" customForma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AP126" s="17"/>
      <c r="AQ126" s="17"/>
      <c r="AR126" s="17"/>
      <c r="AS126" s="17"/>
      <c r="AT126" s="17"/>
      <c r="AU126" s="17"/>
      <c r="AV126" s="17"/>
      <c r="AW126" s="17"/>
    </row>
    <row r="127" spans="1:49" s="15" customForma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AP127" s="17"/>
      <c r="AQ127" s="17"/>
      <c r="AR127" s="17"/>
      <c r="AS127" s="17"/>
      <c r="AT127" s="17"/>
      <c r="AU127" s="17"/>
      <c r="AV127" s="17"/>
      <c r="AW127" s="17"/>
    </row>
    <row r="128" spans="1:49" s="15" customForma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AP128" s="17"/>
      <c r="AQ128" s="17"/>
      <c r="AR128" s="17"/>
      <c r="AS128" s="17"/>
      <c r="AT128" s="17"/>
      <c r="AU128" s="17"/>
      <c r="AV128" s="17"/>
      <c r="AW128" s="17"/>
    </row>
    <row r="129" spans="1:49" s="15" customForma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AP129" s="17"/>
      <c r="AQ129" s="17"/>
      <c r="AR129" s="17"/>
      <c r="AS129" s="17"/>
      <c r="AT129" s="17"/>
      <c r="AU129" s="17"/>
      <c r="AV129" s="17"/>
      <c r="AW129" s="17"/>
    </row>
    <row r="130" spans="1:49" s="15" customForma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AP130" s="17"/>
      <c r="AQ130" s="17"/>
      <c r="AR130" s="17"/>
      <c r="AS130" s="17"/>
      <c r="AT130" s="17"/>
      <c r="AU130" s="17"/>
      <c r="AV130" s="17"/>
      <c r="AW130" s="17"/>
    </row>
    <row r="131" spans="1:49" s="15" customForma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AP131" s="17"/>
      <c r="AQ131" s="17"/>
      <c r="AR131" s="17"/>
      <c r="AS131" s="17"/>
      <c r="AT131" s="17"/>
      <c r="AU131" s="17"/>
      <c r="AV131" s="17"/>
      <c r="AW131" s="17"/>
    </row>
    <row r="132" spans="1:49" s="15" customForma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AP132" s="17"/>
      <c r="AQ132" s="17"/>
      <c r="AR132" s="17"/>
      <c r="AS132" s="17"/>
      <c r="AT132" s="17"/>
      <c r="AU132" s="17"/>
      <c r="AV132" s="17"/>
      <c r="AW132" s="17"/>
    </row>
    <row r="133" spans="1:49" s="15" customForma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AP133" s="17"/>
      <c r="AQ133" s="17"/>
      <c r="AR133" s="17"/>
      <c r="AS133" s="17"/>
      <c r="AT133" s="17"/>
      <c r="AU133" s="17"/>
      <c r="AV133" s="17"/>
      <c r="AW133" s="17"/>
    </row>
    <row r="134" spans="1:49" s="15" customForma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AP134" s="17"/>
      <c r="AQ134" s="17"/>
      <c r="AR134" s="17"/>
      <c r="AS134" s="17"/>
      <c r="AT134" s="17"/>
      <c r="AU134" s="17"/>
      <c r="AV134" s="17"/>
      <c r="AW134" s="17"/>
    </row>
    <row r="135" spans="1:49" s="15" customForma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AP135" s="17"/>
      <c r="AQ135" s="17"/>
      <c r="AR135" s="17"/>
      <c r="AS135" s="17"/>
      <c r="AT135" s="17"/>
      <c r="AU135" s="17"/>
      <c r="AV135" s="17"/>
      <c r="AW135" s="17"/>
    </row>
    <row r="136" spans="1:49" s="15" customForma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AP136" s="17"/>
      <c r="AQ136" s="17"/>
      <c r="AR136" s="17"/>
      <c r="AS136" s="17"/>
      <c r="AT136" s="17"/>
      <c r="AU136" s="17"/>
      <c r="AV136" s="17"/>
      <c r="AW136" s="17"/>
    </row>
    <row r="137" spans="1:49" s="15" customForma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AP137" s="17"/>
      <c r="AQ137" s="17"/>
      <c r="AR137" s="17"/>
      <c r="AS137" s="17"/>
      <c r="AT137" s="17"/>
      <c r="AU137" s="17"/>
      <c r="AV137" s="17"/>
      <c r="AW137" s="17"/>
    </row>
    <row r="138" spans="1:49" s="15" customForma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AP138" s="17"/>
      <c r="AQ138" s="17"/>
      <c r="AR138" s="17"/>
      <c r="AS138" s="17"/>
      <c r="AT138" s="17"/>
      <c r="AU138" s="17"/>
      <c r="AV138" s="17"/>
      <c r="AW138" s="17"/>
    </row>
    <row r="139" spans="1:49" s="15" customForma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AP139" s="17"/>
      <c r="AQ139" s="17"/>
      <c r="AR139" s="17"/>
      <c r="AS139" s="17"/>
      <c r="AT139" s="17"/>
      <c r="AU139" s="17"/>
      <c r="AV139" s="17"/>
      <c r="AW139" s="17"/>
    </row>
    <row r="140" spans="1:49" s="15" customForma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AP140" s="17"/>
      <c r="AQ140" s="17"/>
      <c r="AR140" s="17"/>
      <c r="AS140" s="17"/>
      <c r="AT140" s="17"/>
      <c r="AU140" s="17"/>
      <c r="AV140" s="17"/>
      <c r="AW140" s="17"/>
    </row>
    <row r="141" spans="1:49" s="15" customForma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AP141" s="17"/>
      <c r="AQ141" s="17"/>
      <c r="AR141" s="17"/>
      <c r="AS141" s="17"/>
      <c r="AT141" s="17"/>
      <c r="AU141" s="17"/>
      <c r="AV141" s="17"/>
      <c r="AW141" s="17"/>
    </row>
    <row r="142" spans="1:49" s="15" customForma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AP142" s="17"/>
      <c r="AQ142" s="17"/>
      <c r="AR142" s="17"/>
      <c r="AS142" s="17"/>
      <c r="AT142" s="17"/>
      <c r="AU142" s="17"/>
      <c r="AV142" s="17"/>
      <c r="AW142" s="17"/>
    </row>
    <row r="143" spans="1:49" s="15" customForma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AP143" s="17"/>
      <c r="AQ143" s="17"/>
      <c r="AR143" s="17"/>
      <c r="AS143" s="17"/>
      <c r="AT143" s="17"/>
      <c r="AU143" s="17"/>
      <c r="AV143" s="17"/>
      <c r="AW143" s="17"/>
    </row>
    <row r="144" spans="1:49" s="15" customForma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AP144" s="17"/>
      <c r="AQ144" s="17"/>
      <c r="AR144" s="17"/>
      <c r="AS144" s="17"/>
      <c r="AT144" s="17"/>
      <c r="AU144" s="17"/>
      <c r="AV144" s="17"/>
      <c r="AW144" s="17"/>
    </row>
    <row r="145" spans="1:49" s="15" customForma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AP145" s="17"/>
      <c r="AQ145" s="17"/>
      <c r="AR145" s="17"/>
      <c r="AS145" s="17"/>
      <c r="AT145" s="17"/>
      <c r="AU145" s="17"/>
      <c r="AV145" s="17"/>
      <c r="AW145" s="17"/>
    </row>
    <row r="146" spans="1:49" s="15" customForma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AP146" s="17"/>
      <c r="AQ146" s="17"/>
      <c r="AR146" s="17"/>
      <c r="AS146" s="17"/>
      <c r="AT146" s="17"/>
      <c r="AU146" s="17"/>
      <c r="AV146" s="17"/>
      <c r="AW146" s="17"/>
    </row>
    <row r="147" spans="1:49" s="15" customForma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AP147" s="17"/>
      <c r="AQ147" s="17"/>
      <c r="AR147" s="17"/>
      <c r="AS147" s="17"/>
      <c r="AT147" s="17"/>
      <c r="AU147" s="17"/>
      <c r="AV147" s="17"/>
      <c r="AW147" s="17"/>
    </row>
    <row r="148" spans="1:49" s="15" customForma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AP148" s="17"/>
      <c r="AQ148" s="17"/>
      <c r="AR148" s="17"/>
      <c r="AS148" s="17"/>
      <c r="AT148" s="17"/>
      <c r="AU148" s="17"/>
      <c r="AV148" s="17"/>
      <c r="AW148" s="17"/>
    </row>
    <row r="149" spans="1:49" s="15" customForma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AP149" s="17"/>
      <c r="AQ149" s="17"/>
      <c r="AR149" s="17"/>
      <c r="AS149" s="17"/>
      <c r="AT149" s="17"/>
      <c r="AU149" s="17"/>
      <c r="AV149" s="17"/>
      <c r="AW149" s="17"/>
    </row>
    <row r="150" spans="1:49" s="15" customForma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AP150" s="17"/>
      <c r="AQ150" s="17"/>
      <c r="AR150" s="17"/>
      <c r="AS150" s="17"/>
      <c r="AT150" s="17"/>
      <c r="AU150" s="17"/>
      <c r="AV150" s="17"/>
      <c r="AW150" s="17"/>
    </row>
    <row r="151" spans="1:49" s="15" customForma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AP151" s="17"/>
      <c r="AQ151" s="17"/>
      <c r="AR151" s="17"/>
      <c r="AS151" s="17"/>
      <c r="AT151" s="17"/>
      <c r="AU151" s="17"/>
      <c r="AV151" s="17"/>
      <c r="AW151" s="17"/>
    </row>
    <row r="152" spans="1:49" s="15" customForma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AP152" s="17"/>
      <c r="AQ152" s="17"/>
      <c r="AR152" s="17"/>
      <c r="AS152" s="17"/>
      <c r="AT152" s="17"/>
      <c r="AU152" s="17"/>
      <c r="AV152" s="17"/>
      <c r="AW152" s="17"/>
    </row>
    <row r="153" spans="1:49" s="15" customForma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AP153" s="17"/>
      <c r="AQ153" s="17"/>
      <c r="AR153" s="17"/>
      <c r="AS153" s="17"/>
      <c r="AT153" s="17"/>
      <c r="AU153" s="17"/>
      <c r="AV153" s="17"/>
      <c r="AW153" s="17"/>
    </row>
    <row r="154" spans="1:49" s="15" customForma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AP154" s="17"/>
      <c r="AQ154" s="17"/>
      <c r="AR154" s="17"/>
      <c r="AS154" s="17"/>
      <c r="AT154" s="17"/>
      <c r="AU154" s="17"/>
      <c r="AV154" s="17"/>
      <c r="AW154" s="17"/>
    </row>
    <row r="155" spans="1:49" s="15" customForma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AP155" s="17"/>
      <c r="AQ155" s="17"/>
      <c r="AR155" s="17"/>
      <c r="AS155" s="17"/>
      <c r="AT155" s="17"/>
      <c r="AU155" s="17"/>
      <c r="AV155" s="17"/>
      <c r="AW155" s="17"/>
    </row>
    <row r="156" spans="1:49" s="15" customForma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AP156" s="17"/>
      <c r="AQ156" s="17"/>
      <c r="AR156" s="17"/>
      <c r="AS156" s="17"/>
      <c r="AT156" s="17"/>
      <c r="AU156" s="17"/>
      <c r="AV156" s="17"/>
      <c r="AW156" s="17"/>
    </row>
    <row r="157" spans="1:49" s="15" customForma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AP157" s="17"/>
      <c r="AQ157" s="17"/>
      <c r="AR157" s="17"/>
      <c r="AS157" s="17"/>
      <c r="AT157" s="17"/>
      <c r="AU157" s="17"/>
      <c r="AV157" s="17"/>
      <c r="AW157" s="17"/>
    </row>
    <row r="158" spans="1:49" s="15" customForma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AP158" s="17"/>
      <c r="AQ158" s="17"/>
      <c r="AR158" s="17"/>
      <c r="AS158" s="17"/>
      <c r="AT158" s="17"/>
      <c r="AU158" s="17"/>
      <c r="AV158" s="17"/>
      <c r="AW158" s="17"/>
    </row>
    <row r="159" spans="1:49" s="15" customForma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AP159" s="17"/>
      <c r="AQ159" s="17"/>
      <c r="AR159" s="17"/>
      <c r="AS159" s="17"/>
      <c r="AT159" s="17"/>
      <c r="AU159" s="17"/>
      <c r="AV159" s="17"/>
      <c r="AW159" s="17"/>
    </row>
    <row r="160" spans="1:49" s="15" customForma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AP160" s="17"/>
      <c r="AQ160" s="17"/>
      <c r="AR160" s="17"/>
      <c r="AS160" s="17"/>
      <c r="AT160" s="17"/>
      <c r="AU160" s="17"/>
      <c r="AV160" s="17"/>
      <c r="AW160" s="17"/>
    </row>
    <row r="161" spans="1:49" s="15" customForma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AP161" s="17"/>
      <c r="AQ161" s="17"/>
      <c r="AR161" s="17"/>
      <c r="AS161" s="17"/>
      <c r="AT161" s="17"/>
      <c r="AU161" s="17"/>
      <c r="AV161" s="17"/>
      <c r="AW161" s="17"/>
    </row>
    <row r="162" spans="1:49" s="15" customForma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AP162" s="17"/>
      <c r="AQ162" s="17"/>
      <c r="AR162" s="17"/>
      <c r="AS162" s="17"/>
      <c r="AT162" s="17"/>
      <c r="AU162" s="17"/>
      <c r="AV162" s="17"/>
      <c r="AW162" s="17"/>
    </row>
    <row r="163" spans="1:49" s="15" customForma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AP163" s="17"/>
      <c r="AQ163" s="17"/>
      <c r="AR163" s="17"/>
      <c r="AS163" s="17"/>
      <c r="AT163" s="17"/>
      <c r="AU163" s="17"/>
      <c r="AV163" s="17"/>
      <c r="AW163" s="17"/>
    </row>
    <row r="164" spans="1:49" s="15" customForma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AP164" s="17"/>
      <c r="AQ164" s="17"/>
      <c r="AR164" s="17"/>
      <c r="AS164" s="17"/>
      <c r="AT164" s="17"/>
      <c r="AU164" s="17"/>
      <c r="AV164" s="17"/>
      <c r="AW164" s="17"/>
    </row>
    <row r="165" spans="1:49" s="15" customForma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AP165" s="17"/>
      <c r="AQ165" s="17"/>
      <c r="AR165" s="17"/>
      <c r="AS165" s="17"/>
      <c r="AT165" s="17"/>
      <c r="AU165" s="17"/>
      <c r="AV165" s="17"/>
      <c r="AW165" s="17"/>
    </row>
    <row r="166" spans="1:49" s="15" customForma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AP166" s="17"/>
      <c r="AQ166" s="17"/>
      <c r="AR166" s="17"/>
      <c r="AS166" s="17"/>
      <c r="AT166" s="17"/>
      <c r="AU166" s="17"/>
      <c r="AV166" s="17"/>
      <c r="AW166" s="17"/>
    </row>
    <row r="167" spans="1:49" s="15" customForma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AP167" s="17"/>
      <c r="AQ167" s="17"/>
      <c r="AR167" s="17"/>
      <c r="AS167" s="17"/>
      <c r="AT167" s="17"/>
      <c r="AU167" s="17"/>
      <c r="AV167" s="17"/>
      <c r="AW167" s="17"/>
    </row>
    <row r="168" spans="1:49" s="15" customForma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AP168" s="17"/>
      <c r="AQ168" s="17"/>
      <c r="AR168" s="17"/>
      <c r="AS168" s="17"/>
      <c r="AT168" s="17"/>
      <c r="AU168" s="17"/>
      <c r="AV168" s="17"/>
      <c r="AW168" s="17"/>
    </row>
    <row r="169" spans="1:49" s="15" customForma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AP169" s="17"/>
      <c r="AQ169" s="17"/>
      <c r="AR169" s="17"/>
      <c r="AS169" s="17"/>
      <c r="AT169" s="17"/>
      <c r="AU169" s="17"/>
      <c r="AV169" s="17"/>
      <c r="AW169" s="17"/>
    </row>
    <row r="170" spans="1:49" s="15" customForma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AP170" s="17"/>
      <c r="AQ170" s="17"/>
      <c r="AR170" s="17"/>
      <c r="AS170" s="17"/>
      <c r="AT170" s="17"/>
      <c r="AU170" s="17"/>
      <c r="AV170" s="17"/>
      <c r="AW170" s="17"/>
    </row>
    <row r="171" spans="1:49" s="15" customForma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AP171" s="17"/>
      <c r="AQ171" s="17"/>
      <c r="AR171" s="17"/>
      <c r="AS171" s="17"/>
      <c r="AT171" s="17"/>
      <c r="AU171" s="17"/>
      <c r="AV171" s="17"/>
      <c r="AW171" s="17"/>
    </row>
    <row r="172" spans="1:49" s="15" customForma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AP172" s="17"/>
      <c r="AQ172" s="17"/>
      <c r="AR172" s="17"/>
      <c r="AS172" s="17"/>
      <c r="AT172" s="17"/>
      <c r="AU172" s="17"/>
      <c r="AV172" s="17"/>
      <c r="AW172" s="17"/>
    </row>
    <row r="173" spans="1:49" s="15" customForma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AP173" s="17"/>
      <c r="AQ173" s="17"/>
      <c r="AR173" s="17"/>
      <c r="AS173" s="17"/>
      <c r="AT173" s="17"/>
      <c r="AU173" s="17"/>
      <c r="AV173" s="17"/>
      <c r="AW173" s="17"/>
    </row>
    <row r="174" spans="1:49" s="15" customForma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AP174" s="17"/>
      <c r="AQ174" s="17"/>
      <c r="AR174" s="17"/>
      <c r="AS174" s="17"/>
      <c r="AT174" s="17"/>
      <c r="AU174" s="17"/>
      <c r="AV174" s="17"/>
      <c r="AW174" s="17"/>
    </row>
    <row r="175" spans="1:49" s="15" customForma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AP175" s="17"/>
      <c r="AQ175" s="17"/>
      <c r="AR175" s="17"/>
      <c r="AS175" s="17"/>
      <c r="AT175" s="17"/>
      <c r="AU175" s="17"/>
      <c r="AV175" s="17"/>
      <c r="AW175" s="17"/>
    </row>
    <row r="176" spans="1:49" s="15" customForma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AP176" s="17"/>
      <c r="AQ176" s="17"/>
      <c r="AR176" s="17"/>
      <c r="AS176" s="17"/>
      <c r="AT176" s="17"/>
      <c r="AU176" s="17"/>
      <c r="AV176" s="17"/>
      <c r="AW176" s="17"/>
    </row>
    <row r="177" spans="1:49" s="15" customForma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AP177" s="17"/>
      <c r="AQ177" s="17"/>
      <c r="AR177" s="17"/>
      <c r="AS177" s="17"/>
      <c r="AT177" s="17"/>
      <c r="AU177" s="17"/>
      <c r="AV177" s="17"/>
      <c r="AW177" s="17"/>
    </row>
    <row r="178" spans="1:49" s="15" customForma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AP178" s="17"/>
      <c r="AQ178" s="17"/>
      <c r="AR178" s="17"/>
      <c r="AS178" s="17"/>
      <c r="AT178" s="17"/>
      <c r="AU178" s="17"/>
      <c r="AV178" s="17"/>
      <c r="AW178" s="17"/>
    </row>
    <row r="179" spans="1:49" s="15" customForma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AP179" s="17"/>
      <c r="AQ179" s="17"/>
      <c r="AR179" s="17"/>
      <c r="AS179" s="17"/>
      <c r="AT179" s="17"/>
      <c r="AU179" s="17"/>
      <c r="AV179" s="17"/>
      <c r="AW179" s="17"/>
    </row>
    <row r="180" spans="1:49" s="15" customForma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AP180" s="17"/>
      <c r="AQ180" s="17"/>
      <c r="AR180" s="17"/>
      <c r="AS180" s="17"/>
      <c r="AT180" s="17"/>
      <c r="AU180" s="17"/>
      <c r="AV180" s="17"/>
      <c r="AW180" s="17"/>
    </row>
    <row r="181" spans="1:49" s="15" customForma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AP181" s="17"/>
      <c r="AQ181" s="17"/>
      <c r="AR181" s="17"/>
      <c r="AS181" s="17"/>
      <c r="AT181" s="17"/>
      <c r="AU181" s="17"/>
      <c r="AV181" s="17"/>
      <c r="AW181" s="17"/>
    </row>
    <row r="182" spans="1:49" s="15" customForma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AP182" s="17"/>
      <c r="AQ182" s="17"/>
      <c r="AR182" s="17"/>
      <c r="AS182" s="17"/>
      <c r="AT182" s="17"/>
      <c r="AU182" s="17"/>
      <c r="AV182" s="17"/>
      <c r="AW182" s="17"/>
    </row>
    <row r="183" spans="1:49" s="15" customForma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AP183" s="17"/>
      <c r="AQ183" s="17"/>
      <c r="AR183" s="17"/>
      <c r="AS183" s="17"/>
      <c r="AT183" s="17"/>
      <c r="AU183" s="17"/>
      <c r="AV183" s="17"/>
      <c r="AW183" s="17"/>
    </row>
    <row r="184" spans="1:49" s="15" customForma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AP184" s="17"/>
      <c r="AQ184" s="17"/>
      <c r="AR184" s="17"/>
      <c r="AS184" s="17"/>
      <c r="AT184" s="17"/>
      <c r="AU184" s="17"/>
      <c r="AV184" s="17"/>
      <c r="AW184" s="17"/>
    </row>
    <row r="185" spans="1:49" s="15" customForma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AP185" s="17"/>
      <c r="AQ185" s="17"/>
      <c r="AR185" s="17"/>
      <c r="AS185" s="17"/>
      <c r="AT185" s="17"/>
      <c r="AU185" s="17"/>
      <c r="AV185" s="17"/>
      <c r="AW185" s="17"/>
    </row>
    <row r="186" spans="1:49" s="15" customForma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AP186" s="17"/>
      <c r="AQ186" s="17"/>
      <c r="AR186" s="17"/>
      <c r="AS186" s="17"/>
      <c r="AT186" s="17"/>
      <c r="AU186" s="17"/>
      <c r="AV186" s="17"/>
      <c r="AW186" s="17"/>
    </row>
    <row r="187" spans="1:49" s="15" customForma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AP187" s="17"/>
      <c r="AQ187" s="17"/>
      <c r="AR187" s="17"/>
      <c r="AS187" s="17"/>
      <c r="AT187" s="17"/>
      <c r="AU187" s="17"/>
      <c r="AV187" s="17"/>
      <c r="AW187" s="17"/>
    </row>
    <row r="188" spans="1:49" s="15" customForma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AP188" s="17"/>
      <c r="AQ188" s="17"/>
      <c r="AR188" s="17"/>
      <c r="AS188" s="17"/>
      <c r="AT188" s="17"/>
      <c r="AU188" s="17"/>
      <c r="AV188" s="17"/>
      <c r="AW188" s="17"/>
    </row>
    <row r="189" spans="1:49" s="15" customForma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AP189" s="17"/>
      <c r="AQ189" s="17"/>
      <c r="AR189" s="17"/>
      <c r="AS189" s="17"/>
      <c r="AT189" s="17"/>
      <c r="AU189" s="17"/>
      <c r="AV189" s="17"/>
      <c r="AW189" s="17"/>
    </row>
    <row r="190" spans="1:49" s="15" customForma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AP190" s="17"/>
      <c r="AQ190" s="17"/>
      <c r="AR190" s="17"/>
      <c r="AS190" s="17"/>
      <c r="AT190" s="17"/>
      <c r="AU190" s="17"/>
      <c r="AV190" s="17"/>
      <c r="AW190" s="17"/>
    </row>
    <row r="191" spans="1:49" s="15" customForma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AP191" s="17"/>
      <c r="AQ191" s="17"/>
      <c r="AR191" s="17"/>
      <c r="AS191" s="17"/>
      <c r="AT191" s="17"/>
      <c r="AU191" s="17"/>
      <c r="AV191" s="17"/>
      <c r="AW191" s="17"/>
    </row>
    <row r="192" spans="1:49" s="15" customForma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AP192" s="17"/>
      <c r="AQ192" s="17"/>
      <c r="AR192" s="17"/>
      <c r="AS192" s="17"/>
      <c r="AT192" s="17"/>
      <c r="AU192" s="17"/>
      <c r="AV192" s="17"/>
      <c r="AW192" s="17"/>
    </row>
    <row r="193" spans="1:49" s="15" customForma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AP193" s="17"/>
      <c r="AQ193" s="17"/>
      <c r="AR193" s="17"/>
      <c r="AS193" s="17"/>
      <c r="AT193" s="17"/>
      <c r="AU193" s="17"/>
      <c r="AV193" s="17"/>
      <c r="AW193" s="17"/>
    </row>
    <row r="194" spans="1:49" s="15" customForma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AP194" s="17"/>
      <c r="AQ194" s="17"/>
      <c r="AR194" s="17"/>
      <c r="AS194" s="17"/>
      <c r="AT194" s="17"/>
      <c r="AU194" s="17"/>
      <c r="AV194" s="17"/>
      <c r="AW194" s="17"/>
    </row>
    <row r="195" spans="1:49" s="15" customForma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AP195" s="17"/>
      <c r="AQ195" s="17"/>
      <c r="AR195" s="17"/>
      <c r="AS195" s="17"/>
      <c r="AT195" s="17"/>
      <c r="AU195" s="17"/>
      <c r="AV195" s="17"/>
      <c r="AW195" s="17"/>
    </row>
    <row r="196" spans="1:49" s="15" customForma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AP196" s="17"/>
      <c r="AQ196" s="17"/>
      <c r="AR196" s="17"/>
      <c r="AS196" s="17"/>
      <c r="AT196" s="17"/>
      <c r="AU196" s="17"/>
      <c r="AV196" s="17"/>
      <c r="AW196" s="17"/>
    </row>
    <row r="197" spans="1:49" s="15" customForma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AP197" s="17"/>
      <c r="AQ197" s="17"/>
      <c r="AR197" s="17"/>
      <c r="AS197" s="17"/>
      <c r="AT197" s="17"/>
      <c r="AU197" s="17"/>
      <c r="AV197" s="17"/>
      <c r="AW197" s="17"/>
    </row>
    <row r="198" spans="1:49" s="15" customForma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AP198" s="17"/>
      <c r="AQ198" s="17"/>
      <c r="AR198" s="17"/>
      <c r="AS198" s="17"/>
      <c r="AT198" s="17"/>
      <c r="AU198" s="17"/>
      <c r="AV198" s="17"/>
      <c r="AW198" s="17"/>
    </row>
    <row r="199" spans="1:49" s="15" customForma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AP199" s="17"/>
      <c r="AQ199" s="17"/>
      <c r="AR199" s="17"/>
      <c r="AS199" s="17"/>
      <c r="AT199" s="17"/>
      <c r="AU199" s="17"/>
      <c r="AV199" s="17"/>
      <c r="AW199" s="17"/>
    </row>
    <row r="200" spans="1:49" s="15" customForma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AP200" s="17"/>
      <c r="AQ200" s="17"/>
      <c r="AR200" s="17"/>
      <c r="AS200" s="17"/>
      <c r="AT200" s="17"/>
      <c r="AU200" s="17"/>
      <c r="AV200" s="17"/>
      <c r="AW200" s="17"/>
    </row>
    <row r="201" spans="1:49" s="15" customForma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AP201" s="17"/>
      <c r="AQ201" s="17"/>
      <c r="AR201" s="17"/>
      <c r="AS201" s="17"/>
      <c r="AT201" s="17"/>
      <c r="AU201" s="17"/>
      <c r="AV201" s="17"/>
      <c r="AW201" s="17"/>
    </row>
    <row r="202" spans="1:49" s="15" customForma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AP202" s="17"/>
      <c r="AQ202" s="17"/>
      <c r="AR202" s="17"/>
      <c r="AS202" s="17"/>
      <c r="AT202" s="17"/>
      <c r="AU202" s="17"/>
      <c r="AV202" s="17"/>
      <c r="AW202" s="17"/>
    </row>
    <row r="203" spans="1:49" s="15" customForma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AP203" s="17"/>
      <c r="AQ203" s="17"/>
      <c r="AR203" s="17"/>
      <c r="AS203" s="17"/>
      <c r="AT203" s="17"/>
      <c r="AU203" s="17"/>
      <c r="AV203" s="17"/>
      <c r="AW203" s="17"/>
    </row>
    <row r="204" spans="1:49" s="15" customForma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AP204" s="17"/>
      <c r="AQ204" s="17"/>
      <c r="AR204" s="17"/>
      <c r="AS204" s="17"/>
      <c r="AT204" s="17"/>
      <c r="AU204" s="17"/>
      <c r="AV204" s="17"/>
      <c r="AW204" s="17"/>
    </row>
    <row r="205" spans="1:49" s="15" customForma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AP205" s="17"/>
      <c r="AQ205" s="17"/>
      <c r="AR205" s="17"/>
      <c r="AS205" s="17"/>
      <c r="AT205" s="17"/>
      <c r="AU205" s="17"/>
      <c r="AV205" s="17"/>
      <c r="AW205" s="17"/>
    </row>
    <row r="206" spans="1:49" s="15" customForma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AP206" s="17"/>
      <c r="AQ206" s="17"/>
      <c r="AR206" s="17"/>
      <c r="AS206" s="17"/>
      <c r="AT206" s="17"/>
      <c r="AU206" s="17"/>
      <c r="AV206" s="17"/>
      <c r="AW206" s="17"/>
    </row>
    <row r="207" spans="1:49" s="15" customForma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AP207" s="17"/>
      <c r="AQ207" s="17"/>
      <c r="AR207" s="17"/>
      <c r="AS207" s="17"/>
      <c r="AT207" s="17"/>
      <c r="AU207" s="17"/>
      <c r="AV207" s="17"/>
      <c r="AW207" s="17"/>
    </row>
    <row r="208" spans="1:49" s="15" customForma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AP208" s="17"/>
      <c r="AQ208" s="17"/>
      <c r="AR208" s="17"/>
      <c r="AS208" s="17"/>
      <c r="AT208" s="17"/>
      <c r="AU208" s="17"/>
      <c r="AV208" s="17"/>
      <c r="AW208" s="17"/>
    </row>
    <row r="209" spans="1:49" s="15" customForma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AP209" s="17"/>
      <c r="AQ209" s="17"/>
      <c r="AR209" s="17"/>
      <c r="AS209" s="17"/>
      <c r="AT209" s="17"/>
      <c r="AU209" s="17"/>
      <c r="AV209" s="17"/>
      <c r="AW209" s="17"/>
    </row>
    <row r="210" spans="1:49" s="15" customForma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AP210" s="17"/>
      <c r="AQ210" s="17"/>
      <c r="AR210" s="17"/>
      <c r="AS210" s="17"/>
      <c r="AT210" s="17"/>
      <c r="AU210" s="17"/>
      <c r="AV210" s="17"/>
      <c r="AW210" s="17"/>
    </row>
    <row r="211" spans="1:49" s="15" customForma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AP211" s="17"/>
      <c r="AQ211" s="17"/>
      <c r="AR211" s="17"/>
      <c r="AS211" s="17"/>
      <c r="AT211" s="17"/>
      <c r="AU211" s="17"/>
      <c r="AV211" s="17"/>
      <c r="AW211" s="17"/>
    </row>
    <row r="212" spans="1:49" s="15" customForma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AP212" s="17"/>
      <c r="AQ212" s="17"/>
      <c r="AR212" s="17"/>
      <c r="AS212" s="17"/>
      <c r="AT212" s="17"/>
      <c r="AU212" s="17"/>
      <c r="AV212" s="17"/>
      <c r="AW212" s="17"/>
    </row>
    <row r="213" spans="1:49" s="15" customForma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AP213" s="17"/>
      <c r="AQ213" s="17"/>
      <c r="AR213" s="17"/>
      <c r="AS213" s="17"/>
      <c r="AT213" s="17"/>
      <c r="AU213" s="17"/>
      <c r="AV213" s="17"/>
      <c r="AW213" s="17"/>
    </row>
    <row r="214" spans="1:49" s="15" customForma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AP214" s="17"/>
      <c r="AQ214" s="17"/>
      <c r="AR214" s="17"/>
      <c r="AS214" s="17"/>
      <c r="AT214" s="17"/>
      <c r="AU214" s="17"/>
      <c r="AV214" s="17"/>
      <c r="AW214" s="17"/>
    </row>
    <row r="215" spans="1:49" s="15" customForma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AP215" s="17"/>
      <c r="AQ215" s="17"/>
      <c r="AR215" s="17"/>
      <c r="AS215" s="17"/>
      <c r="AT215" s="17"/>
      <c r="AU215" s="17"/>
      <c r="AV215" s="17"/>
      <c r="AW215" s="17"/>
    </row>
    <row r="216" spans="1:49" s="15" customForma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AP216" s="17"/>
      <c r="AQ216" s="17"/>
      <c r="AR216" s="17"/>
      <c r="AS216" s="17"/>
      <c r="AT216" s="17"/>
      <c r="AU216" s="17"/>
      <c r="AV216" s="17"/>
      <c r="AW216" s="17"/>
    </row>
    <row r="217" spans="1:49" s="15" customForma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AP217" s="17"/>
      <c r="AQ217" s="17"/>
      <c r="AR217" s="17"/>
      <c r="AS217" s="17"/>
      <c r="AT217" s="17"/>
      <c r="AU217" s="17"/>
      <c r="AV217" s="17"/>
      <c r="AW217" s="17"/>
    </row>
    <row r="218" spans="1:49" s="15" customForma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AP218" s="17"/>
      <c r="AQ218" s="17"/>
      <c r="AR218" s="17"/>
      <c r="AS218" s="17"/>
      <c r="AT218" s="17"/>
      <c r="AU218" s="17"/>
      <c r="AV218" s="17"/>
      <c r="AW218" s="17"/>
    </row>
    <row r="219" spans="1:49" s="15" customForma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AP219" s="17"/>
      <c r="AQ219" s="17"/>
      <c r="AR219" s="17"/>
      <c r="AS219" s="17"/>
      <c r="AT219" s="17"/>
      <c r="AU219" s="17"/>
      <c r="AV219" s="17"/>
      <c r="AW219" s="17"/>
    </row>
    <row r="220" spans="1:49" s="15" customForma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AP220" s="17"/>
      <c r="AQ220" s="17"/>
      <c r="AR220" s="17"/>
      <c r="AS220" s="17"/>
      <c r="AT220" s="17"/>
      <c r="AU220" s="17"/>
      <c r="AV220" s="17"/>
      <c r="AW220" s="17"/>
    </row>
    <row r="221" spans="1:49" s="15" customForma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AP221" s="17"/>
      <c r="AQ221" s="17"/>
      <c r="AR221" s="17"/>
      <c r="AS221" s="17"/>
      <c r="AT221" s="17"/>
      <c r="AU221" s="17"/>
      <c r="AV221" s="17"/>
      <c r="AW221" s="17"/>
    </row>
    <row r="222" spans="1:49" s="15" customForma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AP222" s="17"/>
      <c r="AQ222" s="17"/>
      <c r="AR222" s="17"/>
      <c r="AS222" s="17"/>
      <c r="AT222" s="17"/>
      <c r="AU222" s="17"/>
      <c r="AV222" s="17"/>
      <c r="AW222" s="17"/>
    </row>
    <row r="223" spans="1:49" s="15" customForma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AP223" s="17"/>
      <c r="AQ223" s="17"/>
      <c r="AR223" s="17"/>
      <c r="AS223" s="17"/>
      <c r="AT223" s="17"/>
      <c r="AU223" s="17"/>
      <c r="AV223" s="17"/>
      <c r="AW223" s="17"/>
    </row>
    <row r="224" spans="1:49" s="15" customForma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AP224" s="17"/>
      <c r="AQ224" s="17"/>
      <c r="AR224" s="17"/>
      <c r="AS224" s="17"/>
      <c r="AT224" s="17"/>
      <c r="AU224" s="17"/>
      <c r="AV224" s="17"/>
      <c r="AW224" s="17"/>
    </row>
    <row r="225" spans="1:49" s="15" customForma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AP225" s="17"/>
      <c r="AQ225" s="17"/>
      <c r="AR225" s="17"/>
      <c r="AS225" s="17"/>
      <c r="AT225" s="17"/>
      <c r="AU225" s="17"/>
      <c r="AV225" s="17"/>
      <c r="AW225" s="17"/>
    </row>
    <row r="226" spans="1:49" s="15" customForma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AP226" s="17"/>
      <c r="AQ226" s="17"/>
      <c r="AR226" s="17"/>
      <c r="AS226" s="17"/>
      <c r="AT226" s="17"/>
      <c r="AU226" s="17"/>
      <c r="AV226" s="17"/>
      <c r="AW226" s="17"/>
    </row>
    <row r="227" spans="1:49" s="15" customForma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AP227" s="17"/>
      <c r="AQ227" s="17"/>
      <c r="AR227" s="17"/>
      <c r="AS227" s="17"/>
      <c r="AT227" s="17"/>
      <c r="AU227" s="17"/>
      <c r="AV227" s="17"/>
      <c r="AW227" s="17"/>
    </row>
    <row r="228" spans="1:49" s="15" customFormat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AP228" s="17"/>
      <c r="AQ228" s="17"/>
      <c r="AR228" s="17"/>
      <c r="AS228" s="17"/>
      <c r="AT228" s="17"/>
      <c r="AU228" s="17"/>
      <c r="AV228" s="17"/>
      <c r="AW228" s="17"/>
    </row>
    <row r="229" spans="1:49" s="15" customFormat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AP229" s="17"/>
      <c r="AQ229" s="17"/>
      <c r="AR229" s="17"/>
      <c r="AS229" s="17"/>
      <c r="AT229" s="17"/>
      <c r="AU229" s="17"/>
      <c r="AV229" s="17"/>
      <c r="AW229" s="17"/>
    </row>
    <row r="230" spans="1:49" s="15" customForma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AP230" s="17"/>
      <c r="AQ230" s="17"/>
      <c r="AR230" s="17"/>
      <c r="AS230" s="17"/>
      <c r="AT230" s="17"/>
      <c r="AU230" s="17"/>
      <c r="AV230" s="17"/>
      <c r="AW230" s="17"/>
    </row>
    <row r="231" spans="1:49" s="15" customFormat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AP231" s="17"/>
      <c r="AQ231" s="17"/>
      <c r="AR231" s="17"/>
      <c r="AS231" s="17"/>
      <c r="AT231" s="17"/>
      <c r="AU231" s="17"/>
      <c r="AV231" s="17"/>
      <c r="AW231" s="17"/>
    </row>
    <row r="232" spans="1:49" s="15" customFormat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AP232" s="17"/>
      <c r="AQ232" s="17"/>
      <c r="AR232" s="17"/>
      <c r="AS232" s="17"/>
      <c r="AT232" s="17"/>
      <c r="AU232" s="17"/>
      <c r="AV232" s="17"/>
      <c r="AW232" s="17"/>
    </row>
    <row r="233" spans="1:49" s="15" customFormat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AP233" s="17"/>
      <c r="AQ233" s="17"/>
      <c r="AR233" s="17"/>
      <c r="AS233" s="17"/>
      <c r="AT233" s="17"/>
      <c r="AU233" s="17"/>
      <c r="AV233" s="17"/>
      <c r="AW233" s="17"/>
    </row>
    <row r="234" spans="1:49" s="15" customFormat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AP234" s="17"/>
      <c r="AQ234" s="17"/>
      <c r="AR234" s="17"/>
      <c r="AS234" s="17"/>
      <c r="AT234" s="17"/>
      <c r="AU234" s="17"/>
      <c r="AV234" s="17"/>
      <c r="AW234" s="17"/>
    </row>
    <row r="235" spans="1:49" s="15" customFormat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AP235" s="17"/>
      <c r="AQ235" s="17"/>
      <c r="AR235" s="17"/>
      <c r="AS235" s="17"/>
      <c r="AT235" s="17"/>
      <c r="AU235" s="17"/>
      <c r="AV235" s="17"/>
      <c r="AW235" s="17"/>
    </row>
    <row r="236" spans="1:49" s="15" customFormat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AP236" s="17"/>
      <c r="AQ236" s="17"/>
      <c r="AR236" s="17"/>
      <c r="AS236" s="17"/>
      <c r="AT236" s="17"/>
      <c r="AU236" s="17"/>
      <c r="AV236" s="17"/>
      <c r="AW236" s="17"/>
    </row>
    <row r="237" spans="1:49" s="15" customFormat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AP237" s="17"/>
      <c r="AQ237" s="17"/>
      <c r="AR237" s="17"/>
      <c r="AS237" s="17"/>
      <c r="AT237" s="17"/>
      <c r="AU237" s="17"/>
      <c r="AV237" s="17"/>
      <c r="AW237" s="17"/>
    </row>
    <row r="238" spans="1:49" s="15" customFormat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AP238" s="17"/>
      <c r="AQ238" s="17"/>
      <c r="AR238" s="17"/>
      <c r="AS238" s="17"/>
      <c r="AT238" s="17"/>
      <c r="AU238" s="17"/>
      <c r="AV238" s="17"/>
      <c r="AW238" s="17"/>
    </row>
    <row r="239" spans="1:49" s="15" customFormat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AP239" s="17"/>
      <c r="AQ239" s="17"/>
      <c r="AR239" s="17"/>
      <c r="AS239" s="17"/>
      <c r="AT239" s="17"/>
      <c r="AU239" s="17"/>
      <c r="AV239" s="17"/>
      <c r="AW239" s="17"/>
    </row>
    <row r="240" spans="1:49" s="15" customForma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AP240" s="17"/>
      <c r="AQ240" s="17"/>
      <c r="AR240" s="17"/>
      <c r="AS240" s="17"/>
      <c r="AT240" s="17"/>
      <c r="AU240" s="17"/>
      <c r="AV240" s="17"/>
      <c r="AW240" s="17"/>
    </row>
    <row r="241" spans="1:49" s="15" customFormat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AP241" s="17"/>
      <c r="AQ241" s="17"/>
      <c r="AR241" s="17"/>
      <c r="AS241" s="17"/>
      <c r="AT241" s="17"/>
      <c r="AU241" s="17"/>
      <c r="AV241" s="17"/>
      <c r="AW241" s="17"/>
    </row>
    <row r="242" spans="1:49" s="15" customFormat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AP242" s="17"/>
      <c r="AQ242" s="17"/>
      <c r="AR242" s="17"/>
      <c r="AS242" s="17"/>
      <c r="AT242" s="17"/>
      <c r="AU242" s="17"/>
      <c r="AV242" s="17"/>
      <c r="AW242" s="17"/>
    </row>
    <row r="243" spans="1:49" s="15" customForma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AP243" s="17"/>
      <c r="AQ243" s="17"/>
      <c r="AR243" s="17"/>
      <c r="AS243" s="17"/>
      <c r="AT243" s="17"/>
      <c r="AU243" s="17"/>
      <c r="AV243" s="17"/>
      <c r="AW243" s="17"/>
    </row>
    <row r="244" spans="1:49" s="15" customFormat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AP244" s="17"/>
      <c r="AQ244" s="17"/>
      <c r="AR244" s="17"/>
      <c r="AS244" s="17"/>
      <c r="AT244" s="17"/>
      <c r="AU244" s="17"/>
      <c r="AV244" s="17"/>
      <c r="AW244" s="17"/>
    </row>
    <row r="245" spans="1:49" s="15" customForma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AP245" s="17"/>
      <c r="AQ245" s="17"/>
      <c r="AR245" s="17"/>
      <c r="AS245" s="17"/>
      <c r="AT245" s="17"/>
      <c r="AU245" s="17"/>
      <c r="AV245" s="17"/>
      <c r="AW245" s="17"/>
    </row>
    <row r="246" spans="1:49" s="15" customForma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AP246" s="17"/>
      <c r="AQ246" s="17"/>
      <c r="AR246" s="17"/>
      <c r="AS246" s="17"/>
      <c r="AT246" s="17"/>
      <c r="AU246" s="17"/>
      <c r="AV246" s="17"/>
      <c r="AW246" s="17"/>
    </row>
    <row r="247" spans="1:49" s="15" customForma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AP247" s="17"/>
      <c r="AQ247" s="17"/>
      <c r="AR247" s="17"/>
      <c r="AS247" s="17"/>
      <c r="AT247" s="17"/>
      <c r="AU247" s="17"/>
      <c r="AV247" s="17"/>
      <c r="AW247" s="17"/>
    </row>
    <row r="248" spans="1:49" s="15" customForma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AP248" s="17"/>
      <c r="AQ248" s="17"/>
      <c r="AR248" s="17"/>
      <c r="AS248" s="17"/>
      <c r="AT248" s="17"/>
      <c r="AU248" s="17"/>
      <c r="AV248" s="17"/>
      <c r="AW248" s="17"/>
    </row>
    <row r="249" spans="1:49" s="15" customForma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AP249" s="17"/>
      <c r="AQ249" s="17"/>
      <c r="AR249" s="17"/>
      <c r="AS249" s="17"/>
      <c r="AT249" s="17"/>
      <c r="AU249" s="17"/>
      <c r="AV249" s="17"/>
      <c r="AW249" s="17"/>
    </row>
    <row r="250" spans="1:49" s="15" customForma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AP250" s="17"/>
      <c r="AQ250" s="17"/>
      <c r="AR250" s="17"/>
      <c r="AS250" s="17"/>
      <c r="AT250" s="17"/>
      <c r="AU250" s="17"/>
      <c r="AV250" s="17"/>
      <c r="AW250" s="17"/>
    </row>
    <row r="251" spans="1:49" s="15" customForma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AP251" s="17"/>
      <c r="AQ251" s="17"/>
      <c r="AR251" s="17"/>
      <c r="AS251" s="17"/>
      <c r="AT251" s="17"/>
      <c r="AU251" s="17"/>
      <c r="AV251" s="17"/>
      <c r="AW251" s="17"/>
    </row>
    <row r="252" spans="1:49" s="15" customForma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AP252" s="17"/>
      <c r="AQ252" s="17"/>
      <c r="AR252" s="17"/>
      <c r="AS252" s="17"/>
      <c r="AT252" s="17"/>
      <c r="AU252" s="17"/>
      <c r="AV252" s="17"/>
      <c r="AW252" s="17"/>
    </row>
    <row r="253" spans="1:49" s="15" customForma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AP253" s="17"/>
      <c r="AQ253" s="17"/>
      <c r="AR253" s="17"/>
      <c r="AS253" s="17"/>
      <c r="AT253" s="17"/>
      <c r="AU253" s="17"/>
      <c r="AV253" s="17"/>
      <c r="AW253" s="17"/>
    </row>
    <row r="254" spans="1:49" s="15" customForma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AP254" s="17"/>
      <c r="AQ254" s="17"/>
      <c r="AR254" s="17"/>
      <c r="AS254" s="17"/>
      <c r="AT254" s="17"/>
      <c r="AU254" s="17"/>
      <c r="AV254" s="17"/>
      <c r="AW254" s="17"/>
    </row>
    <row r="255" spans="1:49" s="15" customForma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AP255" s="17"/>
      <c r="AQ255" s="17"/>
      <c r="AR255" s="17"/>
      <c r="AS255" s="17"/>
      <c r="AT255" s="17"/>
      <c r="AU255" s="17"/>
      <c r="AV255" s="17"/>
      <c r="AW255" s="17"/>
    </row>
    <row r="256" spans="1:49" s="15" customForma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AP256" s="17"/>
      <c r="AQ256" s="17"/>
      <c r="AR256" s="17"/>
      <c r="AS256" s="17"/>
      <c r="AT256" s="17"/>
      <c r="AU256" s="17"/>
      <c r="AV256" s="17"/>
      <c r="AW256" s="17"/>
    </row>
    <row r="257" spans="1:49" s="15" customForma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AP257" s="17"/>
      <c r="AQ257" s="17"/>
      <c r="AR257" s="17"/>
      <c r="AS257" s="17"/>
      <c r="AT257" s="17"/>
      <c r="AU257" s="17"/>
      <c r="AV257" s="17"/>
      <c r="AW257" s="17"/>
    </row>
    <row r="258" spans="1:49" s="15" customForma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AP258" s="17"/>
      <c r="AQ258" s="17"/>
      <c r="AR258" s="17"/>
      <c r="AS258" s="17"/>
      <c r="AT258" s="17"/>
      <c r="AU258" s="17"/>
      <c r="AV258" s="17"/>
      <c r="AW258" s="17"/>
    </row>
    <row r="259" spans="1:49" s="15" customForma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AP259" s="17"/>
      <c r="AQ259" s="17"/>
      <c r="AR259" s="17"/>
      <c r="AS259" s="17"/>
      <c r="AT259" s="17"/>
      <c r="AU259" s="17"/>
      <c r="AV259" s="17"/>
      <c r="AW259" s="17"/>
    </row>
    <row r="260" spans="1:49" s="15" customForma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AP260" s="17"/>
      <c r="AQ260" s="17"/>
      <c r="AR260" s="17"/>
      <c r="AS260" s="17"/>
      <c r="AT260" s="17"/>
      <c r="AU260" s="17"/>
      <c r="AV260" s="17"/>
      <c r="AW260" s="17"/>
    </row>
    <row r="261" spans="1:49" s="15" customForma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AP261" s="17"/>
      <c r="AQ261" s="17"/>
      <c r="AR261" s="17"/>
      <c r="AS261" s="17"/>
      <c r="AT261" s="17"/>
      <c r="AU261" s="17"/>
      <c r="AV261" s="17"/>
      <c r="AW261" s="17"/>
    </row>
    <row r="262" spans="1:49" s="15" customForma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AP262" s="17"/>
      <c r="AQ262" s="17"/>
      <c r="AR262" s="17"/>
      <c r="AS262" s="17"/>
      <c r="AT262" s="17"/>
      <c r="AU262" s="17"/>
      <c r="AV262" s="17"/>
      <c r="AW262" s="17"/>
    </row>
    <row r="263" spans="1:49" s="15" customForma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AP263" s="17"/>
      <c r="AQ263" s="17"/>
      <c r="AR263" s="17"/>
      <c r="AS263" s="17"/>
      <c r="AT263" s="17"/>
      <c r="AU263" s="17"/>
      <c r="AV263" s="17"/>
      <c r="AW263" s="17"/>
    </row>
    <row r="264" spans="1:49" s="15" customForma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AP264" s="17"/>
      <c r="AQ264" s="17"/>
      <c r="AR264" s="17"/>
      <c r="AS264" s="17"/>
      <c r="AT264" s="17"/>
      <c r="AU264" s="17"/>
      <c r="AV264" s="17"/>
      <c r="AW264" s="17"/>
    </row>
    <row r="265" spans="1:49" s="15" customForma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AP265" s="17"/>
      <c r="AQ265" s="17"/>
      <c r="AR265" s="17"/>
      <c r="AS265" s="17"/>
      <c r="AT265" s="17"/>
      <c r="AU265" s="17"/>
      <c r="AV265" s="17"/>
      <c r="AW265" s="17"/>
    </row>
    <row r="266" spans="1:49" s="15" customForma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AP266" s="17"/>
      <c r="AQ266" s="17"/>
      <c r="AR266" s="17"/>
      <c r="AS266" s="17"/>
      <c r="AT266" s="17"/>
      <c r="AU266" s="17"/>
      <c r="AV266" s="17"/>
      <c r="AW266" s="17"/>
    </row>
    <row r="267" spans="1:49" s="15" customForma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AP267" s="17"/>
      <c r="AQ267" s="17"/>
      <c r="AR267" s="17"/>
      <c r="AS267" s="17"/>
      <c r="AT267" s="17"/>
      <c r="AU267" s="17"/>
      <c r="AV267" s="17"/>
      <c r="AW267" s="17"/>
    </row>
    <row r="268" spans="1:49" s="15" customForma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AP268" s="17"/>
      <c r="AQ268" s="17"/>
      <c r="AR268" s="17"/>
      <c r="AS268" s="17"/>
      <c r="AT268" s="17"/>
      <c r="AU268" s="17"/>
      <c r="AV268" s="17"/>
      <c r="AW268" s="17"/>
    </row>
    <row r="269" spans="1:49" s="15" customForma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AP269" s="17"/>
      <c r="AQ269" s="17"/>
      <c r="AR269" s="17"/>
      <c r="AS269" s="17"/>
      <c r="AT269" s="17"/>
      <c r="AU269" s="17"/>
      <c r="AV269" s="17"/>
      <c r="AW269" s="17"/>
    </row>
    <row r="270" spans="1:49" s="15" customForma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AP270" s="17"/>
      <c r="AQ270" s="17"/>
      <c r="AR270" s="17"/>
      <c r="AS270" s="17"/>
      <c r="AT270" s="17"/>
      <c r="AU270" s="17"/>
      <c r="AV270" s="17"/>
      <c r="AW270" s="17"/>
    </row>
    <row r="271" spans="1:49" s="15" customForma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AP271" s="17"/>
      <c r="AQ271" s="17"/>
      <c r="AR271" s="17"/>
      <c r="AS271" s="17"/>
      <c r="AT271" s="17"/>
      <c r="AU271" s="17"/>
      <c r="AV271" s="17"/>
      <c r="AW271" s="17"/>
    </row>
    <row r="272" spans="1:49" s="15" customForma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AP272" s="17"/>
      <c r="AQ272" s="17"/>
      <c r="AR272" s="17"/>
      <c r="AS272" s="17"/>
      <c r="AT272" s="17"/>
      <c r="AU272" s="17"/>
      <c r="AV272" s="17"/>
      <c r="AW272" s="17"/>
    </row>
    <row r="273" spans="1:49" s="15" customForma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AP273" s="17"/>
      <c r="AQ273" s="17"/>
      <c r="AR273" s="17"/>
      <c r="AS273" s="17"/>
      <c r="AT273" s="17"/>
      <c r="AU273" s="17"/>
      <c r="AV273" s="17"/>
      <c r="AW273" s="17"/>
    </row>
    <row r="274" spans="1:49" s="15" customForma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AP274" s="17"/>
      <c r="AQ274" s="17"/>
      <c r="AR274" s="17"/>
      <c r="AS274" s="17"/>
      <c r="AT274" s="17"/>
      <c r="AU274" s="17"/>
      <c r="AV274" s="17"/>
      <c r="AW274" s="17"/>
    </row>
    <row r="275" spans="1:49" s="15" customForma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AP275" s="17"/>
      <c r="AQ275" s="17"/>
      <c r="AR275" s="17"/>
      <c r="AS275" s="17"/>
      <c r="AT275" s="17"/>
      <c r="AU275" s="17"/>
      <c r="AV275" s="17"/>
      <c r="AW275" s="17"/>
    </row>
    <row r="276" spans="1:49" s="15" customForma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AP276" s="17"/>
      <c r="AQ276" s="17"/>
      <c r="AR276" s="17"/>
      <c r="AS276" s="17"/>
      <c r="AT276" s="17"/>
      <c r="AU276" s="17"/>
      <c r="AV276" s="17"/>
      <c r="AW276" s="17"/>
    </row>
    <row r="277" spans="1:49" s="15" customForma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AP277" s="17"/>
      <c r="AQ277" s="17"/>
      <c r="AR277" s="17"/>
      <c r="AS277" s="17"/>
      <c r="AT277" s="17"/>
      <c r="AU277" s="17"/>
      <c r="AV277" s="17"/>
      <c r="AW277" s="17"/>
    </row>
    <row r="278" spans="1:49" s="15" customForma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AP278" s="17"/>
      <c r="AQ278" s="17"/>
      <c r="AR278" s="17"/>
      <c r="AS278" s="17"/>
      <c r="AT278" s="17"/>
      <c r="AU278" s="17"/>
      <c r="AV278" s="17"/>
      <c r="AW278" s="17"/>
    </row>
    <row r="279" spans="1:49" s="15" customForma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AP279" s="17"/>
      <c r="AQ279" s="17"/>
      <c r="AR279" s="17"/>
      <c r="AS279" s="17"/>
      <c r="AT279" s="17"/>
      <c r="AU279" s="17"/>
      <c r="AV279" s="17"/>
      <c r="AW279" s="17"/>
    </row>
    <row r="280" spans="1:49" s="15" customForma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AP280" s="17"/>
      <c r="AQ280" s="17"/>
      <c r="AR280" s="17"/>
      <c r="AS280" s="17"/>
      <c r="AT280" s="17"/>
      <c r="AU280" s="17"/>
      <c r="AV280" s="17"/>
      <c r="AW280" s="17"/>
    </row>
    <row r="281" spans="1:49" s="15" customForma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AP281" s="17"/>
      <c r="AQ281" s="17"/>
      <c r="AR281" s="17"/>
      <c r="AS281" s="17"/>
      <c r="AT281" s="17"/>
      <c r="AU281" s="17"/>
      <c r="AV281" s="17"/>
      <c r="AW281" s="17"/>
    </row>
    <row r="282" spans="1:49" s="15" customForma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AP282" s="17"/>
      <c r="AQ282" s="17"/>
      <c r="AR282" s="17"/>
      <c r="AS282" s="17"/>
      <c r="AT282" s="17"/>
      <c r="AU282" s="17"/>
      <c r="AV282" s="17"/>
      <c r="AW282" s="17"/>
    </row>
    <row r="283" spans="1:49" s="15" customForma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AP283" s="17"/>
      <c r="AQ283" s="17"/>
      <c r="AR283" s="17"/>
      <c r="AS283" s="17"/>
      <c r="AT283" s="17"/>
      <c r="AU283" s="17"/>
      <c r="AV283" s="17"/>
      <c r="AW283" s="17"/>
    </row>
    <row r="284" spans="1:49" s="15" customForma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AP284" s="17"/>
      <c r="AQ284" s="17"/>
      <c r="AR284" s="17"/>
      <c r="AS284" s="17"/>
      <c r="AT284" s="17"/>
      <c r="AU284" s="17"/>
      <c r="AV284" s="17"/>
      <c r="AW284" s="17"/>
    </row>
    <row r="285" spans="1:49" s="15" customForma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AP285" s="17"/>
      <c r="AQ285" s="17"/>
      <c r="AR285" s="17"/>
      <c r="AS285" s="17"/>
      <c r="AT285" s="17"/>
      <c r="AU285" s="17"/>
      <c r="AV285" s="17"/>
      <c r="AW285" s="17"/>
    </row>
    <row r="286" spans="1:49" s="15" customForma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AP286" s="17"/>
      <c r="AQ286" s="17"/>
      <c r="AR286" s="17"/>
      <c r="AS286" s="17"/>
      <c r="AT286" s="17"/>
      <c r="AU286" s="17"/>
      <c r="AV286" s="17"/>
      <c r="AW286" s="17"/>
    </row>
    <row r="287" spans="1:49" s="15" customForma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AP287" s="17"/>
      <c r="AQ287" s="17"/>
      <c r="AR287" s="17"/>
      <c r="AS287" s="17"/>
      <c r="AT287" s="17"/>
      <c r="AU287" s="17"/>
      <c r="AV287" s="17"/>
      <c r="AW287" s="17"/>
    </row>
    <row r="288" spans="1:49" s="15" customForma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AP288" s="17"/>
      <c r="AQ288" s="17"/>
      <c r="AR288" s="17"/>
      <c r="AS288" s="17"/>
      <c r="AT288" s="17"/>
      <c r="AU288" s="17"/>
      <c r="AV288" s="17"/>
      <c r="AW288" s="17"/>
    </row>
    <row r="289" spans="1:49" s="15" customForma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AP289" s="17"/>
      <c r="AQ289" s="17"/>
      <c r="AR289" s="17"/>
      <c r="AS289" s="17"/>
      <c r="AT289" s="17"/>
      <c r="AU289" s="17"/>
      <c r="AV289" s="17"/>
      <c r="AW289" s="17"/>
    </row>
    <row r="290" spans="1:49" s="15" customForma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AP290" s="17"/>
      <c r="AQ290" s="17"/>
      <c r="AR290" s="17"/>
      <c r="AS290" s="17"/>
      <c r="AT290" s="17"/>
      <c r="AU290" s="17"/>
      <c r="AV290" s="17"/>
      <c r="AW290" s="17"/>
    </row>
    <row r="291" spans="1:49" s="15" customForma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AP291" s="17"/>
      <c r="AQ291" s="17"/>
      <c r="AR291" s="17"/>
      <c r="AS291" s="17"/>
      <c r="AT291" s="17"/>
      <c r="AU291" s="17"/>
      <c r="AV291" s="17"/>
      <c r="AW291" s="17"/>
    </row>
    <row r="292" spans="1:49" s="15" customForma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AP292" s="17"/>
      <c r="AQ292" s="17"/>
      <c r="AR292" s="17"/>
      <c r="AS292" s="17"/>
      <c r="AT292" s="17"/>
      <c r="AU292" s="17"/>
      <c r="AV292" s="17"/>
      <c r="AW292" s="17"/>
    </row>
    <row r="293" spans="1:49" s="15" customForma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AP293" s="17"/>
      <c r="AQ293" s="17"/>
      <c r="AR293" s="17"/>
      <c r="AS293" s="17"/>
      <c r="AT293" s="17"/>
      <c r="AU293" s="17"/>
      <c r="AV293" s="17"/>
      <c r="AW293" s="17"/>
    </row>
    <row r="294" spans="1:49" s="15" customForma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AP294" s="17"/>
      <c r="AQ294" s="17"/>
      <c r="AR294" s="17"/>
      <c r="AS294" s="17"/>
      <c r="AT294" s="17"/>
      <c r="AU294" s="17"/>
      <c r="AV294" s="17"/>
      <c r="AW294" s="17"/>
    </row>
    <row r="295" spans="1:49" s="15" customForma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AP295" s="17"/>
      <c r="AQ295" s="17"/>
      <c r="AR295" s="17"/>
      <c r="AS295" s="17"/>
      <c r="AT295" s="17"/>
      <c r="AU295" s="17"/>
      <c r="AV295" s="17"/>
      <c r="AW295" s="17"/>
    </row>
    <row r="296" spans="1:49" s="15" customForma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AP296" s="17"/>
      <c r="AQ296" s="17"/>
      <c r="AR296" s="17"/>
      <c r="AS296" s="17"/>
      <c r="AT296" s="17"/>
      <c r="AU296" s="17"/>
      <c r="AV296" s="17"/>
      <c r="AW296" s="17"/>
    </row>
    <row r="297" spans="1:49" s="15" customForma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AP297" s="17"/>
      <c r="AQ297" s="17"/>
      <c r="AR297" s="17"/>
      <c r="AS297" s="17"/>
      <c r="AT297" s="17"/>
      <c r="AU297" s="17"/>
      <c r="AV297" s="17"/>
      <c r="AW297" s="17"/>
    </row>
    <row r="298" spans="1:49" s="15" customForma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AP298" s="17"/>
      <c r="AQ298" s="17"/>
      <c r="AR298" s="17"/>
      <c r="AS298" s="17"/>
      <c r="AT298" s="17"/>
      <c r="AU298" s="17"/>
      <c r="AV298" s="17"/>
      <c r="AW298" s="17"/>
    </row>
    <row r="299" spans="1:49" s="15" customForma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AP299" s="17"/>
      <c r="AQ299" s="17"/>
      <c r="AR299" s="17"/>
      <c r="AS299" s="17"/>
      <c r="AT299" s="17"/>
      <c r="AU299" s="17"/>
      <c r="AV299" s="17"/>
      <c r="AW299" s="17"/>
    </row>
    <row r="300" spans="1:49" s="15" customForma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AP300" s="17"/>
      <c r="AQ300" s="17"/>
      <c r="AR300" s="17"/>
      <c r="AS300" s="17"/>
      <c r="AT300" s="17"/>
      <c r="AU300" s="17"/>
      <c r="AV300" s="17"/>
      <c r="AW300" s="17"/>
    </row>
    <row r="301" spans="1:49" s="15" customForma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AP301" s="17"/>
      <c r="AQ301" s="17"/>
      <c r="AR301" s="17"/>
      <c r="AS301" s="17"/>
      <c r="AT301" s="17"/>
      <c r="AU301" s="17"/>
      <c r="AV301" s="17"/>
      <c r="AW301" s="17"/>
    </row>
    <row r="302" spans="1:49" s="15" customForma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AP302" s="17"/>
      <c r="AQ302" s="17"/>
      <c r="AR302" s="17"/>
      <c r="AS302" s="17"/>
      <c r="AT302" s="17"/>
      <c r="AU302" s="17"/>
      <c r="AV302" s="17"/>
      <c r="AW302" s="17"/>
    </row>
    <row r="303" spans="1:49" s="15" customForma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AP303" s="17"/>
      <c r="AQ303" s="17"/>
      <c r="AR303" s="17"/>
      <c r="AS303" s="17"/>
      <c r="AT303" s="17"/>
      <c r="AU303" s="17"/>
      <c r="AV303" s="17"/>
      <c r="AW303" s="17"/>
    </row>
    <row r="304" spans="1:49" s="15" customForma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AP304" s="17"/>
      <c r="AQ304" s="17"/>
      <c r="AR304" s="17"/>
      <c r="AS304" s="17"/>
      <c r="AT304" s="17"/>
      <c r="AU304" s="17"/>
      <c r="AV304" s="17"/>
      <c r="AW304" s="17"/>
    </row>
    <row r="305" spans="1:49" s="15" customForma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AP305" s="17"/>
      <c r="AQ305" s="17"/>
      <c r="AR305" s="17"/>
      <c r="AS305" s="17"/>
      <c r="AT305" s="17"/>
      <c r="AU305" s="17"/>
      <c r="AV305" s="17"/>
      <c r="AW305" s="17"/>
    </row>
    <row r="306" spans="1:49" s="15" customForma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AP306" s="17"/>
      <c r="AQ306" s="17"/>
      <c r="AR306" s="17"/>
      <c r="AS306" s="17"/>
      <c r="AT306" s="17"/>
      <c r="AU306" s="17"/>
      <c r="AV306" s="17"/>
      <c r="AW306" s="17"/>
    </row>
    <row r="307" spans="1:49" s="15" customForma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AP307" s="17"/>
      <c r="AQ307" s="17"/>
      <c r="AR307" s="17"/>
      <c r="AS307" s="17"/>
      <c r="AT307" s="17"/>
      <c r="AU307" s="17"/>
      <c r="AV307" s="17"/>
      <c r="AW307" s="17"/>
    </row>
    <row r="308" spans="1:49" s="15" customForma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AP308" s="17"/>
      <c r="AQ308" s="17"/>
      <c r="AR308" s="17"/>
      <c r="AS308" s="17"/>
      <c r="AT308" s="17"/>
      <c r="AU308" s="17"/>
      <c r="AV308" s="17"/>
      <c r="AW308" s="17"/>
    </row>
    <row r="309" spans="1:49" s="15" customForma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AP309" s="17"/>
      <c r="AQ309" s="17"/>
      <c r="AR309" s="17"/>
      <c r="AS309" s="17"/>
      <c r="AT309" s="17"/>
      <c r="AU309" s="17"/>
      <c r="AV309" s="17"/>
      <c r="AW309" s="17"/>
    </row>
    <row r="310" spans="1:49" s="15" customForma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AP310" s="17"/>
      <c r="AQ310" s="17"/>
      <c r="AR310" s="17"/>
      <c r="AS310" s="17"/>
      <c r="AT310" s="17"/>
      <c r="AU310" s="17"/>
      <c r="AV310" s="17"/>
      <c r="AW310" s="17"/>
    </row>
    <row r="311" spans="1:49" s="15" customForma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AP311" s="17"/>
      <c r="AQ311" s="17"/>
      <c r="AR311" s="17"/>
      <c r="AS311" s="17"/>
      <c r="AT311" s="17"/>
      <c r="AU311" s="17"/>
      <c r="AV311" s="17"/>
      <c r="AW311" s="17"/>
    </row>
    <row r="312" spans="1:49" s="15" customForma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AP312" s="17"/>
      <c r="AQ312" s="17"/>
      <c r="AR312" s="17"/>
      <c r="AS312" s="17"/>
      <c r="AT312" s="17"/>
      <c r="AU312" s="17"/>
      <c r="AV312" s="17"/>
      <c r="AW312" s="17"/>
    </row>
    <row r="313" spans="1:49" s="15" customForma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AP313" s="17"/>
      <c r="AQ313" s="17"/>
      <c r="AR313" s="17"/>
      <c r="AS313" s="17"/>
      <c r="AT313" s="17"/>
      <c r="AU313" s="17"/>
      <c r="AV313" s="17"/>
      <c r="AW313" s="17"/>
    </row>
    <row r="314" spans="1:49" s="15" customForma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AP314" s="17"/>
      <c r="AQ314" s="17"/>
      <c r="AR314" s="17"/>
      <c r="AS314" s="17"/>
      <c r="AT314" s="17"/>
      <c r="AU314" s="17"/>
      <c r="AV314" s="17"/>
      <c r="AW314" s="17"/>
    </row>
    <row r="315" spans="1:49" s="15" customForma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AP315" s="17"/>
      <c r="AQ315" s="17"/>
      <c r="AR315" s="17"/>
      <c r="AS315" s="17"/>
      <c r="AT315" s="17"/>
      <c r="AU315" s="17"/>
      <c r="AV315" s="17"/>
      <c r="AW315" s="17"/>
    </row>
    <row r="316" spans="1:49" s="15" customForma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AP316" s="17"/>
      <c r="AQ316" s="17"/>
      <c r="AR316" s="17"/>
      <c r="AS316" s="17"/>
      <c r="AT316" s="17"/>
      <c r="AU316" s="17"/>
      <c r="AV316" s="17"/>
      <c r="AW316" s="17"/>
    </row>
    <row r="317" spans="1:49" s="15" customForma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AP317" s="17"/>
      <c r="AQ317" s="17"/>
      <c r="AR317" s="17"/>
      <c r="AS317" s="17"/>
      <c r="AT317" s="17"/>
      <c r="AU317" s="17"/>
      <c r="AV317" s="17"/>
      <c r="AW317" s="17"/>
    </row>
    <row r="318" spans="1:49" s="15" customForma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AP318" s="17"/>
      <c r="AQ318" s="17"/>
      <c r="AR318" s="17"/>
      <c r="AS318" s="17"/>
      <c r="AT318" s="17"/>
      <c r="AU318" s="17"/>
      <c r="AV318" s="17"/>
      <c r="AW318" s="17"/>
    </row>
    <row r="319" spans="1:49" s="15" customForma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AP319" s="17"/>
      <c r="AQ319" s="17"/>
      <c r="AR319" s="17"/>
      <c r="AS319" s="17"/>
      <c r="AT319" s="17"/>
      <c r="AU319" s="17"/>
      <c r="AV319" s="17"/>
      <c r="AW319" s="17"/>
    </row>
    <row r="320" spans="1:49" s="15" customForma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AP320" s="17"/>
      <c r="AQ320" s="17"/>
      <c r="AR320" s="17"/>
      <c r="AS320" s="17"/>
      <c r="AT320" s="17"/>
      <c r="AU320" s="17"/>
      <c r="AV320" s="17"/>
      <c r="AW320" s="17"/>
    </row>
    <row r="321" spans="1:49" s="15" customForma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AP321" s="17"/>
      <c r="AQ321" s="17"/>
      <c r="AR321" s="17"/>
      <c r="AS321" s="17"/>
      <c r="AT321" s="17"/>
      <c r="AU321" s="17"/>
      <c r="AV321" s="17"/>
      <c r="AW321" s="17"/>
    </row>
    <row r="322" spans="1:49" s="15" customForma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AP322" s="17"/>
      <c r="AQ322" s="17"/>
      <c r="AR322" s="17"/>
      <c r="AS322" s="17"/>
      <c r="AT322" s="17"/>
      <c r="AU322" s="17"/>
      <c r="AV322" s="17"/>
      <c r="AW322" s="17"/>
    </row>
    <row r="323" spans="1:49" s="15" customForma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AP323" s="17"/>
      <c r="AQ323" s="17"/>
      <c r="AR323" s="17"/>
      <c r="AS323" s="17"/>
      <c r="AT323" s="17"/>
      <c r="AU323" s="17"/>
      <c r="AV323" s="17"/>
      <c r="AW323" s="17"/>
    </row>
    <row r="324" spans="1:49" s="15" customForma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AP324" s="17"/>
      <c r="AQ324" s="17"/>
      <c r="AR324" s="17"/>
      <c r="AS324" s="17"/>
      <c r="AT324" s="17"/>
      <c r="AU324" s="17"/>
      <c r="AV324" s="17"/>
      <c r="AW324" s="17"/>
    </row>
    <row r="325" spans="1:49" s="15" customForma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AP325" s="17"/>
      <c r="AQ325" s="17"/>
      <c r="AR325" s="17"/>
      <c r="AS325" s="17"/>
      <c r="AT325" s="17"/>
      <c r="AU325" s="17"/>
      <c r="AV325" s="17"/>
      <c r="AW325" s="17"/>
    </row>
    <row r="326" spans="1:49" s="15" customForma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AP326" s="17"/>
      <c r="AQ326" s="17"/>
      <c r="AR326" s="17"/>
      <c r="AS326" s="17"/>
      <c r="AT326" s="17"/>
      <c r="AU326" s="17"/>
      <c r="AV326" s="17"/>
      <c r="AW326" s="17"/>
    </row>
    <row r="327" spans="1:49" s="15" customForma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AP327" s="17"/>
      <c r="AQ327" s="17"/>
      <c r="AR327" s="17"/>
      <c r="AS327" s="17"/>
      <c r="AT327" s="17"/>
      <c r="AU327" s="17"/>
      <c r="AV327" s="17"/>
      <c r="AW327" s="17"/>
    </row>
    <row r="328" spans="1:49" s="15" customForma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AP328" s="17"/>
      <c r="AQ328" s="17"/>
      <c r="AR328" s="17"/>
      <c r="AS328" s="17"/>
      <c r="AT328" s="17"/>
      <c r="AU328" s="17"/>
      <c r="AV328" s="17"/>
      <c r="AW328" s="17"/>
    </row>
    <row r="329" spans="1:49" s="15" customForma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AP329" s="17"/>
      <c r="AQ329" s="17"/>
      <c r="AR329" s="17"/>
      <c r="AS329" s="17"/>
      <c r="AT329" s="17"/>
      <c r="AU329" s="17"/>
      <c r="AV329" s="17"/>
      <c r="AW329" s="17"/>
    </row>
    <row r="330" spans="1:49" s="15" customForma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AP330" s="17"/>
      <c r="AQ330" s="17"/>
      <c r="AR330" s="17"/>
      <c r="AS330" s="17"/>
      <c r="AT330" s="17"/>
      <c r="AU330" s="17"/>
      <c r="AV330" s="17"/>
      <c r="AW330" s="17"/>
    </row>
    <row r="331" spans="1:49" s="15" customForma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AP331" s="17"/>
      <c r="AQ331" s="17"/>
      <c r="AR331" s="17"/>
      <c r="AS331" s="17"/>
      <c r="AT331" s="17"/>
      <c r="AU331" s="17"/>
      <c r="AV331" s="17"/>
      <c r="AW331" s="17"/>
    </row>
    <row r="332" spans="1:49" s="15" customForma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AP332" s="17"/>
      <c r="AQ332" s="17"/>
      <c r="AR332" s="17"/>
      <c r="AS332" s="17"/>
      <c r="AT332" s="17"/>
      <c r="AU332" s="17"/>
      <c r="AV332" s="17"/>
      <c r="AW332" s="17"/>
    </row>
    <row r="333" spans="1:49" s="15" customForma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AP333" s="17"/>
      <c r="AQ333" s="17"/>
      <c r="AR333" s="17"/>
      <c r="AS333" s="17"/>
      <c r="AT333" s="17"/>
      <c r="AU333" s="17"/>
      <c r="AV333" s="17"/>
      <c r="AW333" s="17"/>
    </row>
    <row r="334" spans="1:49" s="15" customForma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AP334" s="17"/>
      <c r="AQ334" s="17"/>
      <c r="AR334" s="17"/>
      <c r="AS334" s="17"/>
      <c r="AT334" s="17"/>
      <c r="AU334" s="17"/>
      <c r="AV334" s="17"/>
      <c r="AW334" s="17"/>
    </row>
    <row r="335" spans="1:49" s="15" customForma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AP335" s="17"/>
      <c r="AQ335" s="17"/>
      <c r="AR335" s="17"/>
      <c r="AS335" s="17"/>
      <c r="AT335" s="17"/>
      <c r="AU335" s="17"/>
      <c r="AV335" s="17"/>
      <c r="AW335" s="17"/>
    </row>
    <row r="336" spans="1:49" s="15" customForma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AP336" s="17"/>
      <c r="AQ336" s="17"/>
      <c r="AR336" s="17"/>
      <c r="AS336" s="17"/>
      <c r="AT336" s="17"/>
      <c r="AU336" s="17"/>
      <c r="AV336" s="17"/>
      <c r="AW336" s="17"/>
    </row>
    <row r="337" spans="1:49" s="15" customForma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AP337" s="17"/>
      <c r="AQ337" s="17"/>
      <c r="AR337" s="17"/>
      <c r="AS337" s="17"/>
      <c r="AT337" s="17"/>
      <c r="AU337" s="17"/>
      <c r="AV337" s="17"/>
      <c r="AW337" s="17"/>
    </row>
    <row r="338" spans="1:49" s="15" customForma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AP338" s="17"/>
      <c r="AQ338" s="17"/>
      <c r="AR338" s="17"/>
      <c r="AS338" s="17"/>
      <c r="AT338" s="17"/>
      <c r="AU338" s="17"/>
      <c r="AV338" s="17"/>
      <c r="AW338" s="17"/>
    </row>
    <row r="339" spans="1:49" s="15" customForma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AP339" s="17"/>
      <c r="AQ339" s="17"/>
      <c r="AR339" s="17"/>
      <c r="AS339" s="17"/>
      <c r="AT339" s="17"/>
      <c r="AU339" s="17"/>
      <c r="AV339" s="17"/>
      <c r="AW339" s="17"/>
    </row>
    <row r="340" spans="1:49" s="15" customForma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AP340" s="17"/>
      <c r="AQ340" s="17"/>
      <c r="AR340" s="17"/>
      <c r="AS340" s="17"/>
      <c r="AT340" s="17"/>
      <c r="AU340" s="17"/>
      <c r="AV340" s="17"/>
      <c r="AW340" s="17"/>
    </row>
    <row r="341" spans="1:49" s="15" customForma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AP341" s="17"/>
      <c r="AQ341" s="17"/>
      <c r="AR341" s="17"/>
      <c r="AS341" s="17"/>
      <c r="AT341" s="17"/>
      <c r="AU341" s="17"/>
      <c r="AV341" s="17"/>
      <c r="AW341" s="17"/>
    </row>
    <row r="342" spans="1:49" s="15" customForma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AP342" s="17"/>
      <c r="AQ342" s="17"/>
      <c r="AR342" s="17"/>
      <c r="AS342" s="17"/>
      <c r="AT342" s="17"/>
      <c r="AU342" s="17"/>
      <c r="AV342" s="17"/>
      <c r="AW342" s="17"/>
    </row>
    <row r="343" spans="1:49" s="15" customForma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AP343" s="17"/>
      <c r="AQ343" s="17"/>
      <c r="AR343" s="17"/>
      <c r="AS343" s="17"/>
      <c r="AT343" s="17"/>
      <c r="AU343" s="17"/>
      <c r="AV343" s="17"/>
      <c r="AW343" s="17"/>
    </row>
    <row r="344" spans="1:49" s="15" customForma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AP344" s="17"/>
      <c r="AQ344" s="17"/>
      <c r="AR344" s="17"/>
      <c r="AS344" s="17"/>
      <c r="AT344" s="17"/>
      <c r="AU344" s="17"/>
      <c r="AV344" s="17"/>
      <c r="AW344" s="17"/>
    </row>
    <row r="345" spans="1:49" s="15" customForma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AP345" s="17"/>
      <c r="AQ345" s="17"/>
      <c r="AR345" s="17"/>
      <c r="AS345" s="17"/>
      <c r="AT345" s="17"/>
      <c r="AU345" s="17"/>
      <c r="AV345" s="17"/>
      <c r="AW345" s="17"/>
    </row>
    <row r="346" spans="1:49" s="15" customForma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AP346" s="17"/>
      <c r="AQ346" s="17"/>
      <c r="AR346" s="17"/>
      <c r="AS346" s="17"/>
      <c r="AT346" s="17"/>
      <c r="AU346" s="17"/>
      <c r="AV346" s="17"/>
      <c r="AW346" s="17"/>
    </row>
    <row r="347" spans="1:49" s="15" customForma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AP347" s="17"/>
      <c r="AQ347" s="17"/>
      <c r="AR347" s="17"/>
      <c r="AS347" s="17"/>
      <c r="AT347" s="17"/>
      <c r="AU347" s="17"/>
      <c r="AV347" s="17"/>
      <c r="AW347" s="17"/>
    </row>
    <row r="348" spans="1:49" s="15" customForma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AP348" s="17"/>
      <c r="AQ348" s="17"/>
      <c r="AR348" s="17"/>
      <c r="AS348" s="17"/>
      <c r="AT348" s="17"/>
      <c r="AU348" s="17"/>
      <c r="AV348" s="17"/>
      <c r="AW348" s="17"/>
    </row>
    <row r="349" spans="1:49" s="15" customForma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AP349" s="17"/>
      <c r="AQ349" s="17"/>
      <c r="AR349" s="17"/>
      <c r="AS349" s="17"/>
      <c r="AT349" s="17"/>
      <c r="AU349" s="17"/>
      <c r="AV349" s="17"/>
      <c r="AW349" s="17"/>
    </row>
    <row r="350" spans="1:49" s="15" customForma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AP350" s="17"/>
      <c r="AQ350" s="17"/>
      <c r="AR350" s="17"/>
      <c r="AS350" s="17"/>
      <c r="AT350" s="17"/>
      <c r="AU350" s="17"/>
      <c r="AV350" s="17"/>
      <c r="AW350" s="17"/>
    </row>
    <row r="351" spans="1:49" s="15" customForma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AP351" s="17"/>
      <c r="AQ351" s="17"/>
      <c r="AR351" s="17"/>
      <c r="AS351" s="17"/>
      <c r="AT351" s="17"/>
      <c r="AU351" s="17"/>
      <c r="AV351" s="17"/>
      <c r="AW351" s="17"/>
    </row>
    <row r="352" spans="1:49" s="15" customForma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AP352" s="17"/>
      <c r="AQ352" s="17"/>
      <c r="AR352" s="17"/>
      <c r="AS352" s="17"/>
      <c r="AT352" s="17"/>
      <c r="AU352" s="17"/>
      <c r="AV352" s="17"/>
      <c r="AW352" s="17"/>
    </row>
    <row r="353" spans="1:49" s="15" customForma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AP353" s="17"/>
      <c r="AQ353" s="17"/>
      <c r="AR353" s="17"/>
      <c r="AS353" s="17"/>
      <c r="AT353" s="17"/>
      <c r="AU353" s="17"/>
      <c r="AV353" s="17"/>
      <c r="AW353" s="17"/>
    </row>
    <row r="354" spans="1:49" s="15" customForma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AP354" s="17"/>
      <c r="AQ354" s="17"/>
      <c r="AR354" s="17"/>
      <c r="AS354" s="17"/>
      <c r="AT354" s="17"/>
      <c r="AU354" s="17"/>
      <c r="AV354" s="17"/>
      <c r="AW354" s="17"/>
    </row>
    <row r="355" spans="1:49" s="15" customForma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AP355" s="17"/>
      <c r="AQ355" s="17"/>
      <c r="AR355" s="17"/>
      <c r="AS355" s="17"/>
      <c r="AT355" s="17"/>
      <c r="AU355" s="17"/>
      <c r="AV355" s="17"/>
      <c r="AW355" s="17"/>
    </row>
    <row r="356" spans="1:49" s="15" customForma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AP356" s="17"/>
      <c r="AQ356" s="17"/>
      <c r="AR356" s="17"/>
      <c r="AS356" s="17"/>
      <c r="AT356" s="17"/>
      <c r="AU356" s="17"/>
      <c r="AV356" s="17"/>
      <c r="AW356" s="17"/>
    </row>
    <row r="357" spans="1:49" s="15" customForma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AP357" s="17"/>
      <c r="AQ357" s="17"/>
      <c r="AR357" s="17"/>
      <c r="AS357" s="17"/>
      <c r="AT357" s="17"/>
      <c r="AU357" s="17"/>
      <c r="AV357" s="17"/>
      <c r="AW357" s="17"/>
    </row>
    <row r="358" spans="1:49" s="15" customForma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AP358" s="17"/>
      <c r="AQ358" s="17"/>
      <c r="AR358" s="17"/>
      <c r="AS358" s="17"/>
      <c r="AT358" s="17"/>
      <c r="AU358" s="17"/>
      <c r="AV358" s="17"/>
      <c r="AW358" s="17"/>
    </row>
    <row r="359" spans="1:49" s="15" customForma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AP359" s="17"/>
      <c r="AQ359" s="17"/>
      <c r="AR359" s="17"/>
      <c r="AS359" s="17"/>
      <c r="AT359" s="17"/>
      <c r="AU359" s="17"/>
      <c r="AV359" s="17"/>
      <c r="AW359" s="17"/>
    </row>
    <row r="360" spans="1:49" s="15" customForma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AP360" s="17"/>
      <c r="AQ360" s="17"/>
      <c r="AR360" s="17"/>
      <c r="AS360" s="17"/>
      <c r="AT360" s="17"/>
      <c r="AU360" s="17"/>
      <c r="AV360" s="17"/>
      <c r="AW360" s="17"/>
    </row>
    <row r="361" spans="1:49" s="15" customForma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AP361" s="17"/>
      <c r="AQ361" s="17"/>
      <c r="AR361" s="17"/>
      <c r="AS361" s="17"/>
      <c r="AT361" s="17"/>
      <c r="AU361" s="17"/>
      <c r="AV361" s="17"/>
      <c r="AW361" s="17"/>
    </row>
    <row r="362" spans="1:49" s="15" customForma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AP362" s="17"/>
      <c r="AQ362" s="17"/>
      <c r="AR362" s="17"/>
      <c r="AS362" s="17"/>
      <c r="AT362" s="17"/>
      <c r="AU362" s="17"/>
      <c r="AV362" s="17"/>
      <c r="AW362" s="17"/>
    </row>
    <row r="363" spans="1:49" s="15" customForma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AP363" s="17"/>
      <c r="AQ363" s="17"/>
      <c r="AR363" s="17"/>
      <c r="AS363" s="17"/>
      <c r="AT363" s="17"/>
      <c r="AU363" s="17"/>
      <c r="AV363" s="17"/>
      <c r="AW363" s="17"/>
    </row>
    <row r="364" spans="1:49" s="15" customForma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AP364" s="17"/>
      <c r="AQ364" s="17"/>
      <c r="AR364" s="17"/>
      <c r="AS364" s="17"/>
      <c r="AT364" s="17"/>
      <c r="AU364" s="17"/>
      <c r="AV364" s="17"/>
      <c r="AW364" s="17"/>
    </row>
    <row r="365" spans="1:49" s="15" customForma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AP365" s="17"/>
      <c r="AQ365" s="17"/>
      <c r="AR365" s="17"/>
      <c r="AS365" s="17"/>
      <c r="AT365" s="17"/>
      <c r="AU365" s="17"/>
      <c r="AV365" s="17"/>
      <c r="AW365" s="17"/>
    </row>
    <row r="366" spans="1:49" s="15" customForma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AP366" s="17"/>
      <c r="AQ366" s="17"/>
      <c r="AR366" s="17"/>
      <c r="AS366" s="17"/>
      <c r="AT366" s="17"/>
      <c r="AU366" s="17"/>
      <c r="AV366" s="17"/>
      <c r="AW366" s="17"/>
    </row>
    <row r="367" spans="1:49" s="15" customForma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AP367" s="17"/>
      <c r="AQ367" s="17"/>
      <c r="AR367" s="17"/>
      <c r="AS367" s="17"/>
      <c r="AT367" s="17"/>
      <c r="AU367" s="17"/>
      <c r="AV367" s="17"/>
      <c r="AW367" s="17"/>
    </row>
    <row r="368" spans="1:49" s="15" customForma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AP368" s="17"/>
      <c r="AQ368" s="17"/>
      <c r="AR368" s="17"/>
      <c r="AS368" s="17"/>
      <c r="AT368" s="17"/>
      <c r="AU368" s="17"/>
      <c r="AV368" s="17"/>
      <c r="AW368" s="17"/>
    </row>
    <row r="369" spans="1:49" s="15" customForma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AP369" s="17"/>
      <c r="AQ369" s="17"/>
      <c r="AR369" s="17"/>
      <c r="AS369" s="17"/>
      <c r="AT369" s="17"/>
      <c r="AU369" s="17"/>
      <c r="AV369" s="17"/>
      <c r="AW369" s="17"/>
    </row>
    <row r="370" spans="1:49" s="15" customForma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AP370" s="17"/>
      <c r="AQ370" s="17"/>
      <c r="AR370" s="17"/>
      <c r="AS370" s="17"/>
      <c r="AT370" s="17"/>
      <c r="AU370" s="17"/>
      <c r="AV370" s="17"/>
      <c r="AW370" s="17"/>
    </row>
    <row r="371" spans="1:49" s="15" customForma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AP371" s="17"/>
      <c r="AQ371" s="17"/>
      <c r="AR371" s="17"/>
      <c r="AS371" s="17"/>
      <c r="AT371" s="17"/>
      <c r="AU371" s="17"/>
      <c r="AV371" s="17"/>
      <c r="AW371" s="17"/>
    </row>
    <row r="372" spans="1:49" s="15" customForma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AP372" s="17"/>
      <c r="AQ372" s="17"/>
      <c r="AR372" s="17"/>
      <c r="AS372" s="17"/>
      <c r="AT372" s="17"/>
      <c r="AU372" s="17"/>
      <c r="AV372" s="17"/>
      <c r="AW372" s="17"/>
    </row>
    <row r="373" spans="1:49" s="15" customForma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AP373" s="17"/>
      <c r="AQ373" s="17"/>
      <c r="AR373" s="17"/>
      <c r="AS373" s="17"/>
      <c r="AT373" s="17"/>
      <c r="AU373" s="17"/>
      <c r="AV373" s="17"/>
      <c r="AW373" s="17"/>
    </row>
    <row r="374" spans="1:49" s="15" customForma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AP374" s="17"/>
      <c r="AQ374" s="17"/>
      <c r="AR374" s="17"/>
      <c r="AS374" s="17"/>
      <c r="AT374" s="17"/>
      <c r="AU374" s="17"/>
      <c r="AV374" s="17"/>
      <c r="AW374" s="17"/>
    </row>
    <row r="375" spans="1:49" s="15" customForma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AP375" s="17"/>
      <c r="AQ375" s="17"/>
      <c r="AR375" s="17"/>
      <c r="AS375" s="17"/>
      <c r="AT375" s="17"/>
      <c r="AU375" s="17"/>
      <c r="AV375" s="17"/>
      <c r="AW375" s="17"/>
    </row>
  </sheetData>
  <sheetProtection algorithmName="SHA-512" hashValue="vxXH3ysVynYIhA0J3RU0nknOgB7a4BEMxlqjwS6NYc23aANNGEoHCvc6S1Kq+hEpWOebgPWxxtRV6PkeF5JNkw==" saltValue="vlMnUbY1+yXijVhwKg7HOQ==" spinCount="100000" sheet="1" objects="1" scenarios="1"/>
  <dataConsolidate/>
  <mergeCells count="20">
    <mergeCell ref="I9:J9"/>
    <mergeCell ref="I10:J10"/>
    <mergeCell ref="D1:K1"/>
    <mergeCell ref="B2:D2"/>
    <mergeCell ref="F2:G2"/>
    <mergeCell ref="H2:I2"/>
    <mergeCell ref="J2:K2"/>
    <mergeCell ref="C5:D5"/>
    <mergeCell ref="A16:B16"/>
    <mergeCell ref="A27:A28"/>
    <mergeCell ref="B27:L28"/>
    <mergeCell ref="A43:K43"/>
    <mergeCell ref="A47:B47"/>
    <mergeCell ref="A30:L30"/>
    <mergeCell ref="J17:K18"/>
    <mergeCell ref="I51:J51"/>
    <mergeCell ref="D79:F79"/>
    <mergeCell ref="G79:I79"/>
    <mergeCell ref="B80:C80"/>
    <mergeCell ref="A48:B48"/>
  </mergeCells>
  <phoneticPr fontId="66" type="noConversion"/>
  <conditionalFormatting sqref="B51 B55 B57 B59 B61">
    <cfRule type="expression" dxfId="68" priority="31">
      <formula>B51=$W$51</formula>
    </cfRule>
  </conditionalFormatting>
  <conditionalFormatting sqref="B52 B54 B56 B58 B60 B62">
    <cfRule type="containsText" dxfId="67" priority="17" operator="containsText" text="Missing Information">
      <formula>NOT(ISERROR(SEARCH("Missing Information",B52)))</formula>
    </cfRule>
    <cfRule type="containsText" dxfId="66" priority="24" operator="containsText" text="N/A">
      <formula>NOT(ISERROR(SEARCH("N/A",B52)))</formula>
    </cfRule>
  </conditionalFormatting>
  <conditionalFormatting sqref="B52">
    <cfRule type="expression" dxfId="65" priority="30">
      <formula>B52=$W$50</formula>
    </cfRule>
  </conditionalFormatting>
  <conditionalFormatting sqref="B53">
    <cfRule type="expression" dxfId="64" priority="32">
      <formula>B53=$W$51</formula>
    </cfRule>
  </conditionalFormatting>
  <conditionalFormatting sqref="B54">
    <cfRule type="expression" dxfId="63" priority="29">
      <formula>B54=$W$50</formula>
    </cfRule>
  </conditionalFormatting>
  <conditionalFormatting sqref="B56">
    <cfRule type="expression" dxfId="62" priority="28">
      <formula>B56=$W$50</formula>
    </cfRule>
  </conditionalFormatting>
  <conditionalFormatting sqref="B58">
    <cfRule type="expression" dxfId="61" priority="27">
      <formula>B58=$W$50</formula>
    </cfRule>
  </conditionalFormatting>
  <conditionalFormatting sqref="B60">
    <cfRule type="expression" dxfId="60" priority="26">
      <formula>B60=$W$50</formula>
    </cfRule>
  </conditionalFormatting>
  <conditionalFormatting sqref="B62">
    <cfRule type="expression" dxfId="59" priority="25">
      <formula>B62=$W$50</formula>
    </cfRule>
  </conditionalFormatting>
  <conditionalFormatting sqref="C48:H48">
    <cfRule type="containsText" dxfId="58" priority="59" operator="containsText" text="No">
      <formula>NOT(ISERROR(SEARCH("No",C48)))</formula>
    </cfRule>
  </conditionalFormatting>
  <conditionalFormatting sqref="D19:E19">
    <cfRule type="expression" dxfId="57" priority="16">
      <formula>$X$19=1</formula>
    </cfRule>
  </conditionalFormatting>
  <conditionalFormatting sqref="D20:F20">
    <cfRule type="expression" dxfId="56" priority="13" stopIfTrue="1">
      <formula>$X$20=1</formula>
    </cfRule>
  </conditionalFormatting>
  <conditionalFormatting sqref="D21:F21">
    <cfRule type="expression" dxfId="55" priority="12">
      <formula>$X$21=1</formula>
    </cfRule>
  </conditionalFormatting>
  <conditionalFormatting sqref="D22:F22">
    <cfRule type="expression" dxfId="54" priority="11">
      <formula>$X$22=1</formula>
    </cfRule>
  </conditionalFormatting>
  <conditionalFormatting sqref="D23:F23">
    <cfRule type="expression" dxfId="53" priority="10">
      <formula>$X$23=1</formula>
    </cfRule>
  </conditionalFormatting>
  <conditionalFormatting sqref="D24:F24">
    <cfRule type="expression" dxfId="52" priority="9">
      <formula>$X$24=1</formula>
    </cfRule>
  </conditionalFormatting>
  <conditionalFormatting sqref="E81">
    <cfRule type="containsText" dxfId="51" priority="88" operator="containsText" text="No">
      <formula>NOT(ISERROR(SEARCH("No",E81)))</formula>
    </cfRule>
  </conditionalFormatting>
  <conditionalFormatting sqref="F70">
    <cfRule type="containsText" dxfId="50" priority="90" operator="containsText" text="No">
      <formula>NOT(ISERROR(SEARCH("No",F70)))</formula>
    </cfRule>
  </conditionalFormatting>
  <conditionalFormatting sqref="H51">
    <cfRule type="expression" dxfId="49" priority="23">
      <formula>H51=$W$51</formula>
    </cfRule>
  </conditionalFormatting>
  <conditionalFormatting sqref="H52">
    <cfRule type="expression" dxfId="48" priority="6">
      <formula>$H$51&lt;$B$51</formula>
    </cfRule>
  </conditionalFormatting>
  <conditionalFormatting sqref="H53">
    <cfRule type="expression" dxfId="47" priority="22">
      <formula>H53=$W$51</formula>
    </cfRule>
  </conditionalFormatting>
  <conditionalFormatting sqref="H54">
    <cfRule type="expression" dxfId="46" priority="5">
      <formula>$H$53&lt;$B$53</formula>
    </cfRule>
  </conditionalFormatting>
  <conditionalFormatting sqref="H55">
    <cfRule type="expression" dxfId="45" priority="21">
      <formula>H55=$W$51</formula>
    </cfRule>
  </conditionalFormatting>
  <conditionalFormatting sqref="H56">
    <cfRule type="expression" dxfId="44" priority="4">
      <formula>$H$55&lt;$B$55</formula>
    </cfRule>
  </conditionalFormatting>
  <conditionalFormatting sqref="H57">
    <cfRule type="expression" dxfId="43" priority="20">
      <formula>H57=$W$51</formula>
    </cfRule>
  </conditionalFormatting>
  <conditionalFormatting sqref="H58">
    <cfRule type="expression" dxfId="42" priority="3">
      <formula>$H$57&lt;$B$57</formula>
    </cfRule>
  </conditionalFormatting>
  <conditionalFormatting sqref="H59">
    <cfRule type="expression" dxfId="41" priority="19">
      <formula>H59=$W$51</formula>
    </cfRule>
  </conditionalFormatting>
  <conditionalFormatting sqref="H60">
    <cfRule type="expression" dxfId="40" priority="2">
      <formula>$H$59&lt;$B$59</formula>
    </cfRule>
  </conditionalFormatting>
  <conditionalFormatting sqref="H61">
    <cfRule type="expression" dxfId="39" priority="18">
      <formula>H61=$W$51</formula>
    </cfRule>
  </conditionalFormatting>
  <conditionalFormatting sqref="H62">
    <cfRule type="expression" dxfId="38" priority="1">
      <formula>$H$61&lt;$B$61</formula>
    </cfRule>
  </conditionalFormatting>
  <conditionalFormatting sqref="H81">
    <cfRule type="containsText" dxfId="37" priority="89" operator="containsText" text="No">
      <formula>NOT(ISERROR(SEARCH("No",H81)))</formula>
    </cfRule>
  </conditionalFormatting>
  <conditionalFormatting sqref="J19:K24">
    <cfRule type="expression" dxfId="36" priority="7">
      <formula>$E19&gt;0</formula>
    </cfRule>
    <cfRule type="expression" dxfId="35" priority="80">
      <formula>$Y$19=1</formula>
    </cfRule>
  </conditionalFormatting>
  <dataValidations count="12">
    <dataValidation type="list" allowBlank="1" showInputMessage="1" showErrorMessage="1" sqref="J19:J24" xr:uid="{F8B638AF-2529-4D04-8629-AF62F5565FFE}">
      <formula1>$I$65:$I$67</formula1>
    </dataValidation>
    <dataValidation type="date" allowBlank="1" showInputMessage="1" showErrorMessage="1" promptTitle="Date" prompt="ex. Y-M-D" sqref="G19:G24" xr:uid="{4C43134F-DD6E-4793-9A03-CACC4F1F0FE7}">
      <formula1>36526</formula1>
      <formula2>401749</formula2>
    </dataValidation>
    <dataValidation type="whole" allowBlank="1" showInputMessage="1" showErrorMessage="1" promptTitle="# of months" prompt="Enter the licence term in months. Equations are allowable (i.e. =6*12)" sqref="I19:I24" xr:uid="{5A821ACF-D138-4F79-93F9-892D50D884A6}">
      <formula1>1</formula1>
      <formula2>999</formula2>
    </dataValidation>
    <dataValidation allowBlank="1" showInputMessage="1" showErrorMessage="1" promptTitle="# of Months" prompt="Enter adjusted exclusivity in &quot;number of months&quot;." sqref="W32:W37" xr:uid="{794BCFBE-6088-41CE-AE23-F134966444F0}"/>
    <dataValidation type="whole" allowBlank="1" showInputMessage="1" showErrorMessage="1" sqref="V19:V24" xr:uid="{A4BC03FB-4087-4DE2-B2EA-A2B1D830FF63}">
      <formula1>0</formula1>
      <formula2>999</formula2>
    </dataValidation>
    <dataValidation type="whole" allowBlank="1" showInputMessage="1" showErrorMessage="1" errorTitle="Not a number" error="Enter the Envelope Contribution for this licence" sqref="E32:E38" xr:uid="{C6757DAD-02E7-4896-A1DF-362B58019E6F}">
      <formula1>0</formula1>
      <formula2>999999999999999</formula2>
    </dataValidation>
    <dataValidation type="date" allowBlank="1" showInputMessage="1" showErrorMessage="1" promptTitle="Date" prompt="ex. Y-M-D ou D-M-Y" sqref="G19:G24" xr:uid="{1A243A19-23EB-473E-9B29-4C235879719D}">
      <formula1>36526</formula1>
      <formula2>401749</formula2>
    </dataValidation>
    <dataValidation type="list" allowBlank="1" showInputMessage="1" showErrorMessage="1" sqref="K19:K24" xr:uid="{A929780B-BCC7-4B2B-ACD5-5ACCA14A3AC6}">
      <formula1>$J$65:$J$67</formula1>
    </dataValidation>
    <dataValidation type="decimal" allowBlank="1" showErrorMessage="1" errorTitle="Not a number" error="Enter the Envelope Contribution for this licence" sqref="C21:D22 C24:D24 E21" xr:uid="{54E451D0-8614-499F-9A46-7762CF6CBDDB}">
      <formula1>0</formula1>
      <formula2>999999999999999</formula2>
    </dataValidation>
    <dataValidation type="decimal" allowBlank="1" showInputMessage="1" showErrorMessage="1" errorTitle="Not a number" error="Enter the Envelope Contribution for this licence" sqref="C19:E20" xr:uid="{96102D41-C631-4930-B6C2-A0B2713BF928}">
      <formula1>0</formula1>
      <formula2>999999999999999</formula2>
    </dataValidation>
    <dataValidation allowBlank="1" showInputMessage="1" showErrorMessage="1" prompt="Please enter first the broadcasters and distributors, see note (1) here-above" sqref="F19" xr:uid="{68267EA0-6EFD-4A9F-B71F-642B46DC11FB}"/>
    <dataValidation allowBlank="1" showInputMessage="1" showErrorMessage="1" promptTitle="Intl. Entity EFC" prompt="For C&amp;Y and Doc., the ELF and EDA must be at least 75% of Threshold. Also see note (2)" sqref="I40" xr:uid="{46CC98F6-6530-4D9D-86E8-D61A548506AE}"/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29" max="14" man="1"/>
    <brk id="7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Drop Down 1">
              <controlPr locked="0" defaultSize="0" autoLine="0" autoPict="0">
                <anchor moveWithCells="1">
                  <from>
                    <xdr:col>2</xdr:col>
                    <xdr:colOff>114300</xdr:colOff>
                    <xdr:row>6</xdr:row>
                    <xdr:rowOff>22860</xdr:rowOff>
                  </from>
                  <to>
                    <xdr:col>3</xdr:col>
                    <xdr:colOff>784860</xdr:colOff>
                    <xdr:row>6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C805-49E3-4935-B472-FA27DF688906}">
  <sheetPr>
    <tabColor rgb="FF00B0F0"/>
  </sheetPr>
  <dimension ref="A1:AW375"/>
  <sheetViews>
    <sheetView tabSelected="1" zoomScaleNormal="100" zoomScaleSheetLayoutView="100" workbookViewId="0">
      <selection activeCell="B2" sqref="B2:D2"/>
    </sheetView>
  </sheetViews>
  <sheetFormatPr baseColWidth="10" defaultColWidth="8.90625" defaultRowHeight="15" x14ac:dyDescent="0.25"/>
  <cols>
    <col min="1" max="1" width="10.08984375" style="173" customWidth="1"/>
    <col min="2" max="2" width="30.1796875" style="174" customWidth="1"/>
    <col min="3" max="12" width="13.81640625" style="173" customWidth="1"/>
    <col min="13" max="21" width="2.08984375" style="173" hidden="1" customWidth="1"/>
    <col min="22" max="22" width="14.08984375" style="173" hidden="1" customWidth="1"/>
    <col min="23" max="26" width="8.90625" style="173" hidden="1" customWidth="1"/>
    <col min="27" max="39" width="8.90625" style="173" customWidth="1"/>
    <col min="40" max="41" width="8.90625" style="173"/>
    <col min="42" max="16384" width="8.90625" style="176"/>
  </cols>
  <sheetData>
    <row r="1" spans="1:46" ht="70.2" customHeight="1" thickBot="1" x14ac:dyDescent="0.3">
      <c r="C1" s="175"/>
      <c r="D1" s="467" t="s">
        <v>174</v>
      </c>
      <c r="E1" s="468"/>
      <c r="F1" s="468"/>
      <c r="G1" s="468"/>
      <c r="H1" s="468"/>
      <c r="I1" s="468"/>
      <c r="J1" s="468"/>
      <c r="K1" s="468"/>
    </row>
    <row r="2" spans="1:46" s="178" customFormat="1" ht="33" customHeight="1" thickBot="1" x14ac:dyDescent="0.3">
      <c r="A2" s="177" t="s">
        <v>100</v>
      </c>
      <c r="B2" s="469"/>
      <c r="C2" s="470"/>
      <c r="D2" s="471"/>
      <c r="E2" s="70" t="s">
        <v>107</v>
      </c>
      <c r="F2" s="472"/>
      <c r="G2" s="473"/>
      <c r="H2" s="474" t="s">
        <v>2</v>
      </c>
      <c r="I2" s="474"/>
      <c r="J2" s="475"/>
      <c r="K2" s="476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</row>
    <row r="3" spans="1:46" s="178" customFormat="1" ht="21" x14ac:dyDescent="0.25">
      <c r="A3" s="71" t="s">
        <v>40</v>
      </c>
      <c r="B3" s="179"/>
      <c r="C3" s="180"/>
      <c r="D3" s="181"/>
      <c r="E3" s="182"/>
      <c r="F3" s="183"/>
      <c r="G3" s="184"/>
      <c r="H3" s="182"/>
      <c r="I3" s="183"/>
      <c r="J3" s="185"/>
      <c r="K3" s="185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</row>
    <row r="4" spans="1:46" ht="18" customHeight="1" x14ac:dyDescent="0.25">
      <c r="A4" s="185"/>
      <c r="B4" s="186"/>
      <c r="C4" s="80"/>
      <c r="D4" s="81"/>
      <c r="E4" s="81"/>
      <c r="F4" s="81"/>
      <c r="G4" s="82"/>
      <c r="H4" s="187"/>
      <c r="I4" s="176"/>
      <c r="K4" s="176"/>
    </row>
    <row r="5" spans="1:46" s="190" customFormat="1" ht="33" customHeight="1" x14ac:dyDescent="0.25">
      <c r="A5" s="188"/>
      <c r="B5" s="189"/>
      <c r="C5" s="465" t="s">
        <v>60</v>
      </c>
      <c r="D5" s="466"/>
      <c r="E5" s="147"/>
      <c r="F5" s="86" t="s">
        <v>90</v>
      </c>
      <c r="G5" s="141"/>
      <c r="H5" s="86" t="s">
        <v>91</v>
      </c>
      <c r="I5" s="141"/>
      <c r="J5" s="172" t="s">
        <v>41</v>
      </c>
      <c r="K5" s="45">
        <f>(G5*I5)/60</f>
        <v>0</v>
      </c>
      <c r="M5" s="173"/>
      <c r="N5" s="173"/>
      <c r="O5" s="173"/>
      <c r="P5" s="173"/>
      <c r="Q5" s="191"/>
      <c r="R5" s="191"/>
      <c r="S5" s="191"/>
      <c r="T5" s="191"/>
      <c r="U5" s="191"/>
      <c r="V5" s="173"/>
      <c r="W5" s="192"/>
      <c r="X5" s="192"/>
      <c r="Y5" s="173"/>
      <c r="Z5" s="174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</row>
    <row r="6" spans="1:46" ht="18" customHeight="1" x14ac:dyDescent="0.25">
      <c r="A6" s="193"/>
      <c r="B6" s="194"/>
      <c r="C6" s="91"/>
      <c r="D6" s="91"/>
      <c r="E6" s="91"/>
      <c r="F6" s="195"/>
      <c r="G6" s="176"/>
      <c r="M6" s="176"/>
    </row>
    <row r="7" spans="1:46" ht="30" customHeight="1" x14ac:dyDescent="0.25">
      <c r="A7" s="196"/>
      <c r="B7" s="197" t="s">
        <v>74</v>
      </c>
      <c r="J7" s="171" t="s">
        <v>43</v>
      </c>
      <c r="K7" s="46">
        <f>IF($K$5=0,0,$E$5/$K$5)</f>
        <v>0</v>
      </c>
    </row>
    <row r="8" spans="1:46" ht="18" customHeight="1" x14ac:dyDescent="0.25">
      <c r="C8" s="198" t="s">
        <v>104</v>
      </c>
      <c r="D8" s="81"/>
      <c r="E8" s="81"/>
      <c r="F8" s="81"/>
      <c r="G8" s="82"/>
      <c r="H8" s="186"/>
      <c r="I8" s="82"/>
      <c r="J8" s="82"/>
      <c r="K8" s="97"/>
      <c r="L8" s="82"/>
    </row>
    <row r="9" spans="1:46" s="190" customFormat="1" ht="30" customHeight="1" x14ac:dyDescent="0.25">
      <c r="A9" s="199"/>
      <c r="B9" s="199"/>
      <c r="C9" s="199"/>
      <c r="D9" s="199"/>
      <c r="E9" s="81"/>
      <c r="F9" s="81"/>
      <c r="G9" s="81"/>
      <c r="H9" s="196"/>
      <c r="I9" s="449" t="s">
        <v>44</v>
      </c>
      <c r="J9" s="450"/>
      <c r="K9" s="45" t="str">
        <f>IF(A65=1,"",IF(AND(A65=2,K7&gt;= 400000),"Oui",IF(AND(OR(A65=3,A$65=5),K7&gt;= 750000),"Oui",IF(AND(A65=4,K7&gt;= 800000),"Oui","Non"))))</f>
        <v/>
      </c>
      <c r="L9" s="200" t="str">
        <f>IF(K9="Oui","S/O pour les productions d’animation","")</f>
        <v/>
      </c>
      <c r="M9" s="186"/>
      <c r="N9" s="186"/>
      <c r="P9" s="173"/>
      <c r="Q9" s="173"/>
      <c r="R9" s="173"/>
      <c r="S9" s="173"/>
      <c r="T9" s="191"/>
      <c r="U9" s="191"/>
      <c r="V9" s="173"/>
      <c r="W9" s="173"/>
      <c r="X9" s="173"/>
      <c r="Y9" s="173"/>
      <c r="Z9" s="192"/>
      <c r="AA9" s="192"/>
      <c r="AB9" s="173"/>
      <c r="AC9" s="174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</row>
    <row r="10" spans="1:46" ht="30" customHeight="1" x14ac:dyDescent="0.25">
      <c r="I10" s="449" t="s">
        <v>109</v>
      </c>
      <c r="J10" s="450"/>
      <c r="K10" s="149" t="str">
        <f>IF(N(E$5)=0,"",IF(E$5&gt;500000,"Oui","Non"))</f>
        <v/>
      </c>
      <c r="L10" s="200" t="str">
        <f>IFERROR(IF(K10="Oui","S/O pour les productions tournées en direct",""),"")</f>
        <v/>
      </c>
    </row>
    <row r="11" spans="1:46" s="190" customFormat="1" ht="15.6" hidden="1" x14ac:dyDescent="0.25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2"/>
      <c r="M11" s="186"/>
      <c r="N11" s="186"/>
      <c r="P11" s="173"/>
      <c r="Q11" s="173"/>
      <c r="R11" s="173"/>
      <c r="S11" s="173"/>
      <c r="T11" s="191"/>
      <c r="U11" s="191"/>
      <c r="V11" s="173"/>
      <c r="W11" s="173"/>
      <c r="X11" s="173"/>
      <c r="Y11" s="173"/>
      <c r="Z11" s="192"/>
      <c r="AA11" s="192"/>
      <c r="AB11" s="173"/>
      <c r="AC11" s="174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</row>
    <row r="12" spans="1:46" s="199" customFormat="1" hidden="1" x14ac:dyDescent="0.25">
      <c r="A12" s="173"/>
    </row>
    <row r="13" spans="1:46" ht="18" customHeight="1" x14ac:dyDescent="0.25">
      <c r="B13" s="203"/>
      <c r="C13" s="204"/>
      <c r="D13" s="205"/>
      <c r="E13" s="102"/>
      <c r="G13" s="176"/>
      <c r="K13" s="206"/>
      <c r="AJ13" s="176"/>
      <c r="AK13" s="176"/>
      <c r="AL13" s="176"/>
      <c r="AM13" s="176"/>
      <c r="AN13" s="176"/>
      <c r="AO13" s="176"/>
    </row>
    <row r="14" spans="1:46" ht="18" customHeight="1" x14ac:dyDescent="0.3">
      <c r="A14" s="348" t="s">
        <v>150</v>
      </c>
      <c r="B14" s="103"/>
      <c r="C14" s="103"/>
      <c r="D14" s="103"/>
      <c r="E14" s="103"/>
      <c r="F14" s="103"/>
      <c r="G14" s="104"/>
      <c r="H14" s="104"/>
      <c r="I14" s="104"/>
      <c r="J14" s="190"/>
      <c r="AN14" s="176"/>
      <c r="AO14" s="176"/>
    </row>
    <row r="15" spans="1:46" ht="18" customHeight="1" x14ac:dyDescent="0.25">
      <c r="A15" s="207" t="s">
        <v>177</v>
      </c>
      <c r="B15" s="105"/>
      <c r="C15" s="105"/>
      <c r="D15" s="105"/>
      <c r="E15" s="199"/>
      <c r="F15" s="199"/>
      <c r="G15" s="199"/>
      <c r="H15" s="199"/>
      <c r="I15" s="199"/>
      <c r="J15" s="199"/>
      <c r="K15" s="206"/>
      <c r="AJ15" s="176"/>
      <c r="AK15" s="176"/>
      <c r="AL15" s="176"/>
      <c r="AM15" s="176"/>
      <c r="AN15" s="176"/>
      <c r="AO15" s="176"/>
    </row>
    <row r="16" spans="1:46" s="212" customFormat="1" ht="83.4" customHeight="1" x14ac:dyDescent="0.25">
      <c r="A16" s="451" t="s">
        <v>111</v>
      </c>
      <c r="B16" s="401"/>
      <c r="C16" s="370" t="s">
        <v>180</v>
      </c>
      <c r="D16" s="208" t="s">
        <v>147</v>
      </c>
      <c r="E16" s="208" t="s">
        <v>148</v>
      </c>
      <c r="F16" s="349" t="s">
        <v>149</v>
      </c>
      <c r="G16" s="209" t="s">
        <v>92</v>
      </c>
      <c r="H16" s="210" t="s">
        <v>45</v>
      </c>
      <c r="I16" s="211" t="s">
        <v>46</v>
      </c>
      <c r="J16" s="209" t="s">
        <v>170</v>
      </c>
      <c r="K16" s="209" t="s">
        <v>108</v>
      </c>
      <c r="L16" s="209" t="s">
        <v>106</v>
      </c>
      <c r="M16" s="174"/>
      <c r="N16" s="174"/>
      <c r="O16" s="174"/>
      <c r="P16" s="174"/>
      <c r="Q16" s="174"/>
      <c r="R16" s="174"/>
      <c r="S16" s="174"/>
      <c r="T16" s="174"/>
      <c r="V16" s="65" t="s">
        <v>67</v>
      </c>
      <c r="W16" s="24" t="s">
        <v>72</v>
      </c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</row>
    <row r="17" spans="1:42" s="165" customFormat="1" ht="18" customHeight="1" x14ac:dyDescent="0.25">
      <c r="A17" s="213"/>
      <c r="B17" s="323"/>
      <c r="C17" s="324"/>
      <c r="D17" s="326" t="str">
        <f>IF(AND($E$5&lt;&gt;"",$C$25&gt;0,$D$25=0),Z20,"")</f>
        <v/>
      </c>
      <c r="E17" s="327"/>
      <c r="F17" s="327"/>
      <c r="G17" s="325"/>
      <c r="H17" s="325"/>
      <c r="I17" s="325"/>
      <c r="J17" s="461" t="s">
        <v>172</v>
      </c>
      <c r="K17" s="462"/>
      <c r="L17" s="328"/>
      <c r="M17" s="215"/>
      <c r="N17" s="216"/>
      <c r="O17" s="216"/>
      <c r="P17" s="216"/>
      <c r="Q17" s="216"/>
      <c r="R17" s="216"/>
      <c r="S17" s="216"/>
      <c r="T17" s="216"/>
      <c r="W17" s="217"/>
      <c r="X17" s="217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</row>
    <row r="18" spans="1:42" s="165" customFormat="1" ht="18" customHeight="1" x14ac:dyDescent="0.25">
      <c r="A18" s="213"/>
      <c r="B18" s="323"/>
      <c r="C18" s="324"/>
      <c r="D18" s="330" t="str">
        <f>IF(SUM(X19:X24)&gt;0,Z19,"")</f>
        <v/>
      </c>
      <c r="E18" s="331"/>
      <c r="F18" s="331"/>
      <c r="G18" s="329"/>
      <c r="H18" s="329"/>
      <c r="I18" s="329"/>
      <c r="J18" s="463"/>
      <c r="K18" s="464"/>
      <c r="L18" s="332"/>
      <c r="M18" s="215"/>
      <c r="N18" s="216"/>
      <c r="O18" s="216"/>
      <c r="P18" s="216"/>
      <c r="Q18" s="216"/>
      <c r="R18" s="216"/>
      <c r="S18" s="216"/>
      <c r="T18" s="216"/>
      <c r="V18" s="214"/>
      <c r="X18" s="216" t="s">
        <v>99</v>
      </c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</row>
    <row r="19" spans="1:42" s="165" customFormat="1" ht="24.9" customHeight="1" x14ac:dyDescent="0.25">
      <c r="A19" s="209" t="s">
        <v>10</v>
      </c>
      <c r="B19" s="143"/>
      <c r="C19" s="383"/>
      <c r="D19" s="384"/>
      <c r="E19" s="384"/>
      <c r="F19" s="386"/>
      <c r="G19" s="144"/>
      <c r="H19" s="218">
        <f t="shared" ref="H19:H24" si="0">DATE(YEAR(G19),(MONTH(G19)+I19),DAY(G19))</f>
        <v>0</v>
      </c>
      <c r="I19" s="219"/>
      <c r="J19" s="219"/>
      <c r="K19" s="146"/>
      <c r="L19" s="143"/>
      <c r="M19" s="215"/>
      <c r="N19" s="215"/>
      <c r="O19" s="215"/>
      <c r="P19" s="215"/>
      <c r="Q19" s="215"/>
      <c r="R19" s="215"/>
      <c r="S19" s="215"/>
      <c r="T19" s="215"/>
      <c r="V19" s="220"/>
      <c r="W19" s="351"/>
      <c r="X19" s="352">
        <f t="shared" ref="X19:X24" si="1">IF(OR(AND(D19&lt;&gt;"",E19&lt;&gt;"",F19&lt;&gt;""),AND(D19&lt;&gt;"",E19&lt;&gt;""),AND(D19&lt;&gt;"",F19&lt;&gt;""),AND(E19&lt;&gt;"",F19&lt;&gt;"")),1,0)</f>
        <v>0</v>
      </c>
      <c r="Y19" s="353"/>
      <c r="Z19" s="215" t="s">
        <v>184</v>
      </c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</row>
    <row r="20" spans="1:42" s="165" customFormat="1" ht="24.9" customHeight="1" x14ac:dyDescent="0.25">
      <c r="A20" s="221" t="s">
        <v>11</v>
      </c>
      <c r="B20" s="143"/>
      <c r="C20" s="383"/>
      <c r="D20" s="385"/>
      <c r="E20" s="385"/>
      <c r="F20" s="385"/>
      <c r="G20" s="144"/>
      <c r="H20" s="218">
        <f t="shared" si="0"/>
        <v>0</v>
      </c>
      <c r="I20" s="219"/>
      <c r="J20" s="219"/>
      <c r="K20" s="146"/>
      <c r="L20" s="143"/>
      <c r="M20" s="215"/>
      <c r="N20" s="215"/>
      <c r="O20" s="215"/>
      <c r="P20" s="215"/>
      <c r="Q20" s="215"/>
      <c r="R20" s="215"/>
      <c r="S20" s="215"/>
      <c r="T20" s="215"/>
      <c r="V20" s="220"/>
      <c r="W20" s="351"/>
      <c r="X20" s="352">
        <f>IF(OR(AND(D20&lt;&gt;"",E20&lt;&gt;"",F20&lt;&gt;""),AND(D20&lt;&gt;"",E20&lt;&gt;""),AND(D20&lt;&gt;"",F20&lt;&gt;""),AND(E20&lt;&gt;"",F20&lt;&gt;"")),1,0)</f>
        <v>0</v>
      </c>
      <c r="Y20" s="353"/>
      <c r="Z20" s="353" t="s">
        <v>183</v>
      </c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</row>
    <row r="21" spans="1:42" s="165" customFormat="1" ht="24.9" customHeight="1" x14ac:dyDescent="0.25">
      <c r="A21" s="221" t="s">
        <v>12</v>
      </c>
      <c r="B21" s="143"/>
      <c r="C21" s="383"/>
      <c r="D21" s="385"/>
      <c r="E21" s="385"/>
      <c r="F21" s="385"/>
      <c r="G21" s="144"/>
      <c r="H21" s="218">
        <f>DATE(YEAR(G21),(MONTH(G21)+I21),DAY(G21))</f>
        <v>0</v>
      </c>
      <c r="I21" s="219"/>
      <c r="J21" s="219"/>
      <c r="K21" s="146"/>
      <c r="L21" s="143"/>
      <c r="M21" s="215"/>
      <c r="N21" s="215"/>
      <c r="O21" s="215"/>
      <c r="P21" s="215"/>
      <c r="Q21" s="215"/>
      <c r="R21" s="215"/>
      <c r="S21" s="215"/>
      <c r="T21" s="215"/>
      <c r="V21" s="220"/>
      <c r="W21" s="351"/>
      <c r="X21" s="352">
        <f>IF(OR(AND(D21&lt;&gt;"",E21&lt;&gt;"",F21&lt;&gt;""),AND(D21&lt;&gt;"",E21&lt;&gt;""),AND(D21&lt;&gt;"",F21&lt;&gt;""),AND(E21&lt;&gt;"",F21&lt;&gt;"")),1,0)</f>
        <v>0</v>
      </c>
      <c r="Y21" s="353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</row>
    <row r="22" spans="1:42" s="165" customFormat="1" ht="24.9" customHeight="1" x14ac:dyDescent="0.25">
      <c r="A22" s="221" t="s">
        <v>13</v>
      </c>
      <c r="B22" s="142"/>
      <c r="C22" s="387"/>
      <c r="D22" s="385"/>
      <c r="E22" s="385"/>
      <c r="F22" s="385"/>
      <c r="G22" s="144"/>
      <c r="H22" s="218">
        <f>DATE(YEAR(G22),(MONTH(G22)+I22),DAY(G22))</f>
        <v>0</v>
      </c>
      <c r="I22" s="219"/>
      <c r="J22" s="219"/>
      <c r="K22" s="146"/>
      <c r="L22" s="143"/>
      <c r="M22" s="215"/>
      <c r="N22" s="215"/>
      <c r="O22" s="215"/>
      <c r="P22" s="215"/>
      <c r="Q22" s="215"/>
      <c r="R22" s="215"/>
      <c r="S22" s="215"/>
      <c r="T22" s="215"/>
      <c r="V22" s="220"/>
      <c r="W22" s="351"/>
      <c r="X22" s="352">
        <f t="shared" si="1"/>
        <v>0</v>
      </c>
      <c r="Y22" s="353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</row>
    <row r="23" spans="1:42" s="165" customFormat="1" ht="24.9" customHeight="1" x14ac:dyDescent="0.25">
      <c r="A23" s="221" t="s">
        <v>14</v>
      </c>
      <c r="B23" s="142"/>
      <c r="C23" s="387"/>
      <c r="D23" s="385"/>
      <c r="E23" s="385"/>
      <c r="F23" s="385"/>
      <c r="G23" s="144"/>
      <c r="H23" s="218">
        <f t="shared" si="0"/>
        <v>0</v>
      </c>
      <c r="I23" s="219"/>
      <c r="J23" s="219"/>
      <c r="K23" s="146"/>
      <c r="L23" s="143"/>
      <c r="M23" s="215"/>
      <c r="N23" s="215"/>
      <c r="O23" s="215"/>
      <c r="P23" s="215"/>
      <c r="Q23" s="215"/>
      <c r="R23" s="215"/>
      <c r="S23" s="215"/>
      <c r="T23" s="215"/>
      <c r="V23" s="220"/>
      <c r="W23" s="351"/>
      <c r="X23" s="352">
        <f t="shared" si="1"/>
        <v>0</v>
      </c>
      <c r="Y23" s="353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</row>
    <row r="24" spans="1:42" s="165" customFormat="1" ht="24.9" customHeight="1" thickBot="1" x14ac:dyDescent="0.3">
      <c r="A24" s="222" t="s">
        <v>15</v>
      </c>
      <c r="B24" s="142"/>
      <c r="C24" s="388"/>
      <c r="D24" s="385"/>
      <c r="E24" s="385"/>
      <c r="F24" s="385"/>
      <c r="G24" s="144"/>
      <c r="H24" s="218">
        <f t="shared" si="0"/>
        <v>0</v>
      </c>
      <c r="I24" s="219"/>
      <c r="J24" s="219"/>
      <c r="K24" s="146"/>
      <c r="L24" s="143"/>
      <c r="M24" s="215"/>
      <c r="N24" s="215"/>
      <c r="O24" s="215"/>
      <c r="P24" s="215"/>
      <c r="Q24" s="215"/>
      <c r="R24" s="215"/>
      <c r="S24" s="215"/>
      <c r="T24" s="215"/>
      <c r="V24" s="220"/>
      <c r="W24" s="351"/>
      <c r="X24" s="352">
        <f t="shared" si="1"/>
        <v>0</v>
      </c>
      <c r="Y24" s="353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</row>
    <row r="25" spans="1:42" s="165" customFormat="1" ht="20.25" customHeight="1" thickBot="1" x14ac:dyDescent="0.3">
      <c r="A25" s="452" t="s">
        <v>47</v>
      </c>
      <c r="B25" s="452"/>
      <c r="C25" s="389">
        <f>SUM(C19:C24)</f>
        <v>0</v>
      </c>
      <c r="D25" s="389">
        <f>SUM(D19:D24)</f>
        <v>0</v>
      </c>
      <c r="E25" s="389">
        <f>SUM(E19:E24)</f>
        <v>0</v>
      </c>
      <c r="F25" s="389">
        <f>SUM(F19:F24)</f>
        <v>0</v>
      </c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</row>
    <row r="26" spans="1:42" s="165" customFormat="1" ht="18" customHeight="1" x14ac:dyDescent="0.25">
      <c r="A26" s="223"/>
      <c r="B26" s="224"/>
      <c r="C26" s="110"/>
      <c r="D26" s="110"/>
      <c r="E26" s="110"/>
      <c r="F26" s="110"/>
      <c r="G26" s="111"/>
      <c r="H26" s="111"/>
      <c r="I26" s="112"/>
      <c r="J26" s="225"/>
      <c r="K26" s="22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</row>
    <row r="27" spans="1:42" s="165" customFormat="1" ht="25.5" customHeight="1" x14ac:dyDescent="0.25">
      <c r="A27" s="453" t="s">
        <v>70</v>
      </c>
      <c r="B27" s="455"/>
      <c r="C27" s="456"/>
      <c r="D27" s="456"/>
      <c r="E27" s="456"/>
      <c r="F27" s="456"/>
      <c r="G27" s="456"/>
      <c r="H27" s="456"/>
      <c r="I27" s="456"/>
      <c r="J27" s="456"/>
      <c r="K27" s="456"/>
      <c r="L27" s="457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</row>
    <row r="28" spans="1:42" s="165" customFormat="1" ht="25.5" customHeight="1" x14ac:dyDescent="0.25">
      <c r="A28" s="454"/>
      <c r="B28" s="458"/>
      <c r="C28" s="459"/>
      <c r="D28" s="459"/>
      <c r="E28" s="459"/>
      <c r="F28" s="459"/>
      <c r="G28" s="459"/>
      <c r="H28" s="459"/>
      <c r="I28" s="459"/>
      <c r="J28" s="459"/>
      <c r="K28" s="459"/>
      <c r="L28" s="460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</row>
    <row r="29" spans="1:42" s="165" customFormat="1" ht="15.75" customHeight="1" x14ac:dyDescent="0.25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</row>
    <row r="30" spans="1:42" s="165" customFormat="1" ht="20.100000000000001" customHeight="1" x14ac:dyDescent="0.3">
      <c r="A30" s="372" t="s">
        <v>167</v>
      </c>
      <c r="B30" s="373"/>
      <c r="C30" s="374"/>
      <c r="D30" s="374"/>
      <c r="E30" s="374"/>
      <c r="F30" s="374"/>
      <c r="G30" s="375"/>
      <c r="H30" s="375"/>
      <c r="I30" s="375"/>
      <c r="J30" s="374"/>
      <c r="K30" s="376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</row>
    <row r="31" spans="1:42" s="202" customFormat="1" ht="60" customHeight="1" x14ac:dyDescent="0.25">
      <c r="A31" s="229"/>
      <c r="B31" s="65" t="s">
        <v>112</v>
      </c>
      <c r="C31" s="209" t="s">
        <v>93</v>
      </c>
      <c r="D31" s="65" t="s">
        <v>113</v>
      </c>
      <c r="E31" s="66" t="s">
        <v>48</v>
      </c>
      <c r="F31" s="66" t="s">
        <v>49</v>
      </c>
      <c r="G31" s="208" t="s">
        <v>164</v>
      </c>
      <c r="H31" s="208" t="s">
        <v>165</v>
      </c>
      <c r="I31" s="349" t="s">
        <v>166</v>
      </c>
      <c r="J31" s="349" t="s">
        <v>176</v>
      </c>
      <c r="K31" s="67" t="s">
        <v>175</v>
      </c>
      <c r="L31" s="371" t="s">
        <v>116</v>
      </c>
      <c r="M31" s="230"/>
      <c r="N31" s="231"/>
      <c r="O31" s="230"/>
      <c r="P31" s="230"/>
      <c r="Q31" s="230"/>
      <c r="R31" s="230"/>
      <c r="S31" s="230"/>
      <c r="T31" s="230"/>
      <c r="U31" s="230"/>
      <c r="V31" s="65" t="s">
        <v>61</v>
      </c>
      <c r="W31" s="65" t="s">
        <v>62</v>
      </c>
      <c r="X31" s="65" t="s">
        <v>63</v>
      </c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</row>
    <row r="32" spans="1:42" s="165" customFormat="1" ht="15.6" x14ac:dyDescent="0.25">
      <c r="A32" s="221" t="s">
        <v>10</v>
      </c>
      <c r="B32" s="232" t="str">
        <f>IF($B$19="","",$B$19)</f>
        <v/>
      </c>
      <c r="C32" s="47">
        <f t="shared" ref="C32:C37" si="2">IF($C$38&gt;0,ROUND(E32/$E$38*$C$38,0),0)</f>
        <v>0</v>
      </c>
      <c r="D32" s="47">
        <f t="shared" ref="D32:D37" si="3">IF($D$38&gt;0,E32/$E$38*$D$38,0)</f>
        <v>0</v>
      </c>
      <c r="E32" s="47">
        <f t="shared" ref="E32:E37" si="4">IF($E$38=0,0,ROUND(+C19/C$25*E$38,0))</f>
        <v>0</v>
      </c>
      <c r="F32" s="335" t="str">
        <f t="shared" ref="F32:F37" si="5">IF($E$5=0,"",(C32+D32)/$E$5)</f>
        <v/>
      </c>
      <c r="G32" s="134">
        <f>IF(OR($E$5=0,$B52="Information manquante"),0,
IF(AND($D19&lt;&gt;"",$X19=0,$H51&lt;&gt;"S/O"),$H51,
IF(AND($D19&lt;&gt;"",$X19=0,$H51="S/O"),$D19,0)))</f>
        <v>0</v>
      </c>
      <c r="H32" s="47">
        <f>IF($E$5=0,0,
IF(AND($E19&lt;&gt;"",$X19=0,$H51&lt;&gt;"S/O"),$H51,0))</f>
        <v>0</v>
      </c>
      <c r="I32" s="377" t="s">
        <v>64</v>
      </c>
      <c r="J32" s="47">
        <f t="shared" ref="J32:J37" si="6">N(H32)+N(G32)+N(I32)</f>
        <v>0</v>
      </c>
      <c r="K32" s="163" t="str">
        <f>IF(E$5=0,"",J32/E$5)</f>
        <v/>
      </c>
      <c r="L32" s="47">
        <f t="shared" ref="L32:L37" si="7">IF(X19=1,0,
N(E19)+N(D19)+N(F19)-J32)</f>
        <v>0</v>
      </c>
      <c r="M32" s="228"/>
      <c r="N32" s="199"/>
      <c r="O32" s="215"/>
      <c r="P32" s="215"/>
      <c r="Q32" s="215"/>
      <c r="R32" s="215"/>
      <c r="S32" s="215"/>
      <c r="T32" s="215"/>
      <c r="U32" s="215"/>
      <c r="V32" s="232">
        <f>IF(I19&lt;72,I19,72)</f>
        <v>0</v>
      </c>
      <c r="W32" s="232">
        <f t="shared" ref="W32:W37" si="8">V19</f>
        <v>0</v>
      </c>
      <c r="X32" s="232" t="s">
        <v>64</v>
      </c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</row>
    <row r="33" spans="1:42" s="165" customFormat="1" ht="15.6" x14ac:dyDescent="0.25">
      <c r="A33" s="221" t="s">
        <v>11</v>
      </c>
      <c r="B33" s="232" t="str">
        <f>IF($B$20="","",$B$20)</f>
        <v/>
      </c>
      <c r="C33" s="47">
        <f t="shared" si="2"/>
        <v>0</v>
      </c>
      <c r="D33" s="47">
        <f t="shared" si="3"/>
        <v>0</v>
      </c>
      <c r="E33" s="47">
        <f t="shared" si="4"/>
        <v>0</v>
      </c>
      <c r="F33" s="335" t="str">
        <f t="shared" si="5"/>
        <v/>
      </c>
      <c r="G33" s="134">
        <f>IF(OR($E$5=0,$B54="Information manquante"),0,
IF(AND($D20&lt;&gt;"",$X20=0,$H53&lt;&gt;"S/O"),$H53,
IF(AND($D20&lt;&gt;"",$X20=0,$H53="S/O"),$D20,0)))</f>
        <v>0</v>
      </c>
      <c r="H33" s="47">
        <f>IF($E$5=0,0,
IF(AND($E20&lt;&gt;"",$X20=0,$H53&lt;&gt;"S/O"),$H53,0))</f>
        <v>0</v>
      </c>
      <c r="I33" s="47">
        <f>IF($I$38&gt;0,MIN(F20,(F20/$F$25)*I$38),0)</f>
        <v>0</v>
      </c>
      <c r="J33" s="47">
        <f t="shared" si="6"/>
        <v>0</v>
      </c>
      <c r="K33" s="163" t="str">
        <f t="shared" ref="K33:K37" si="9">IF(E$5=0,"",J33/E$5)</f>
        <v/>
      </c>
      <c r="L33" s="47">
        <f t="shared" si="7"/>
        <v>0</v>
      </c>
      <c r="M33" s="228"/>
      <c r="N33" s="199"/>
      <c r="O33" s="215"/>
      <c r="P33" s="215"/>
      <c r="Q33" s="215"/>
      <c r="R33" s="215"/>
      <c r="S33" s="215"/>
      <c r="T33" s="215"/>
      <c r="U33" s="215"/>
      <c r="V33" s="233">
        <f>IF(I20=0,0,IF(I20&lt;F53,I20,$F$53))</f>
        <v>0</v>
      </c>
      <c r="W33" s="232">
        <f t="shared" si="8"/>
        <v>0</v>
      </c>
      <c r="X33" s="218">
        <f>IF(G20&gt;DATE(YEAR(G$19),MONTH(G$19)+W32,DAY(G$19)),G20,DATE(YEAR(G$19),MONTH(G$19)+W32,DAY(G$19)))</f>
        <v>0</v>
      </c>
      <c r="Y33" s="215"/>
      <c r="Z33" s="215"/>
      <c r="AA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</row>
    <row r="34" spans="1:42" s="165" customFormat="1" ht="15.6" x14ac:dyDescent="0.25">
      <c r="A34" s="221" t="s">
        <v>12</v>
      </c>
      <c r="B34" s="232" t="str">
        <f>IF($B$21="","",$B$21)</f>
        <v/>
      </c>
      <c r="C34" s="47">
        <f t="shared" si="2"/>
        <v>0</v>
      </c>
      <c r="D34" s="47">
        <f t="shared" si="3"/>
        <v>0</v>
      </c>
      <c r="E34" s="47">
        <f t="shared" si="4"/>
        <v>0</v>
      </c>
      <c r="F34" s="335" t="str">
        <f t="shared" si="5"/>
        <v/>
      </c>
      <c r="G34" s="134">
        <f>IF(OR($E$5=0,$B56="Information manquante"),0,
IF(AND($D21&lt;&gt;"",$X21=0,$H55&lt;&gt;"S/O"),$H55,
IF(AND($D21&lt;&gt;"",$X21=0,$H55="S/O"),$D21,0)))</f>
        <v>0</v>
      </c>
      <c r="H34" s="47">
        <f>IF($E$5=0,0,
IF(AND($E21&lt;&gt;"",$X21=0,$H55&lt;&gt;"S/O"),$H55,0))</f>
        <v>0</v>
      </c>
      <c r="I34" s="47">
        <f>IF($I$38&gt;0,MIN(F21,(F21/$F$25)*I$38),0)</f>
        <v>0</v>
      </c>
      <c r="J34" s="47">
        <f t="shared" si="6"/>
        <v>0</v>
      </c>
      <c r="K34" s="163" t="str">
        <f>IF(E$5=0,"",J34/E$5)</f>
        <v/>
      </c>
      <c r="L34" s="47">
        <f t="shared" si="7"/>
        <v>0</v>
      </c>
      <c r="M34" s="234"/>
      <c r="N34" s="199"/>
      <c r="O34" s="215"/>
      <c r="P34" s="215"/>
      <c r="Q34" s="215"/>
      <c r="R34" s="215"/>
      <c r="S34" s="215"/>
      <c r="T34" s="215"/>
      <c r="U34" s="215"/>
      <c r="V34" s="233">
        <f>IF(I21=0,0,IF(I21&lt;F55,I21,$F$55))</f>
        <v>0</v>
      </c>
      <c r="W34" s="232">
        <f t="shared" si="8"/>
        <v>0</v>
      </c>
      <c r="X34" s="218">
        <f>IF(G21&gt;DATE(YEAR(G$19),MONTH(G$19)+W32+W33,DAY(G$19)),G21,DATE(YEAR(G$19),MONTH(G$19)+W32+W$33,DAY(G$19)))</f>
        <v>0</v>
      </c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</row>
    <row r="35" spans="1:42" s="165" customFormat="1" ht="15.75" customHeight="1" x14ac:dyDescent="0.25">
      <c r="A35" s="221" t="s">
        <v>13</v>
      </c>
      <c r="B35" s="232" t="str">
        <f>IF($B$22="","",$B$22)</f>
        <v/>
      </c>
      <c r="C35" s="47">
        <f t="shared" si="2"/>
        <v>0</v>
      </c>
      <c r="D35" s="47">
        <f t="shared" si="3"/>
        <v>0</v>
      </c>
      <c r="E35" s="47">
        <f t="shared" si="4"/>
        <v>0</v>
      </c>
      <c r="F35" s="335" t="str">
        <f t="shared" si="5"/>
        <v/>
      </c>
      <c r="G35" s="134">
        <f>IF(OR($E$5=0,$B58="Information manquante"),0,
IF(AND($D22&lt;&gt;"",$X22=0,$H57&lt;&gt;"S/O"),$H57,
IF(AND($D22&lt;&gt;"",$X22=0,$H57="S/O"),$D22,0)))</f>
        <v>0</v>
      </c>
      <c r="H35" s="47">
        <f>IF($E$5=0,0,
IF(AND($E22&lt;&gt;"",$X22=0,$H57&lt;&gt;"S/O"),$H57,0))</f>
        <v>0</v>
      </c>
      <c r="I35" s="47">
        <f>IF($I$38&gt;0,MIN(F22,(F22/$F$25)*I$38),0)</f>
        <v>0</v>
      </c>
      <c r="J35" s="47">
        <f t="shared" si="6"/>
        <v>0</v>
      </c>
      <c r="K35" s="163" t="str">
        <f t="shared" si="9"/>
        <v/>
      </c>
      <c r="L35" s="47">
        <f t="shared" si="7"/>
        <v>0</v>
      </c>
      <c r="M35" s="228"/>
      <c r="N35" s="199"/>
      <c r="O35" s="215"/>
      <c r="P35" s="215"/>
      <c r="Q35" s="215"/>
      <c r="R35" s="215"/>
      <c r="S35" s="215"/>
      <c r="T35" s="215"/>
      <c r="U35" s="215"/>
      <c r="V35" s="233">
        <f>IF(I22=0,0,IF(I22&lt;F57,I22,$F$57))</f>
        <v>0</v>
      </c>
      <c r="W35" s="232">
        <f t="shared" si="8"/>
        <v>0</v>
      </c>
      <c r="X35" s="218">
        <f>IF(G22&gt;DATE(YEAR(G$19),MONTH(G$19)+W$32+W$33+W34,DAY(G$19)),G22,DATE(YEAR(G$19),MONTH(G$19)+W$32+W$33+W34,DAY(G$19)))</f>
        <v>0</v>
      </c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</row>
    <row r="36" spans="1:42" s="165" customFormat="1" ht="15.6" x14ac:dyDescent="0.25">
      <c r="A36" s="221" t="s">
        <v>14</v>
      </c>
      <c r="B36" s="232" t="str">
        <f>IF($B$23="","",$B$23)</f>
        <v/>
      </c>
      <c r="C36" s="47">
        <f t="shared" si="2"/>
        <v>0</v>
      </c>
      <c r="D36" s="47">
        <f t="shared" si="3"/>
        <v>0</v>
      </c>
      <c r="E36" s="47">
        <f t="shared" si="4"/>
        <v>0</v>
      </c>
      <c r="F36" s="335" t="str">
        <f t="shared" si="5"/>
        <v/>
      </c>
      <c r="G36" s="134">
        <f>IF(OR($E$5=0,$B60="Information manquante"),0,
IF(AND($D23&lt;&gt;"",$X23=0,$H59&lt;&gt;"S/O"),$H59,
IF(AND($D23&lt;&gt;"",$X23=0,$H59="S/O"),$D23,0)))</f>
        <v>0</v>
      </c>
      <c r="H36" s="47">
        <f>IF($E$5=0,0,
IF(AND($E23&lt;&gt;"",$X23=0,$H59&lt;&gt;"S/O"),$H59,0))</f>
        <v>0</v>
      </c>
      <c r="I36" s="47">
        <f>IF($I$38&gt;0,MIN(F23,(F23/$F$25)*I$38),0)</f>
        <v>0</v>
      </c>
      <c r="J36" s="47">
        <f t="shared" si="6"/>
        <v>0</v>
      </c>
      <c r="K36" s="163" t="str">
        <f t="shared" si="9"/>
        <v/>
      </c>
      <c r="L36" s="47">
        <f t="shared" si="7"/>
        <v>0</v>
      </c>
      <c r="M36" s="215"/>
      <c r="N36" s="199"/>
      <c r="O36" s="215"/>
      <c r="P36" s="215"/>
      <c r="Q36" s="215"/>
      <c r="R36" s="215"/>
      <c r="S36" s="215"/>
      <c r="T36" s="215"/>
      <c r="U36" s="215"/>
      <c r="V36" s="233">
        <f>IF(I23=0,0,IF(I23&lt;F59,I23,$F$59))</f>
        <v>0</v>
      </c>
      <c r="W36" s="232">
        <f t="shared" si="8"/>
        <v>0</v>
      </c>
      <c r="X36" s="218">
        <f>IF(G23&gt;DATE(YEAR(G$19),MONTH(G$19)+W$32+W$33+W34+W35,DAY(G$19)),G23,DATE(YEAR(G$19),MONTH(G$19)+W$32+W$33+W34+W35,DAY(G$19)))</f>
        <v>0</v>
      </c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</row>
    <row r="37" spans="1:42" s="165" customFormat="1" ht="16.2" thickBot="1" x14ac:dyDescent="0.3">
      <c r="A37" s="209" t="s">
        <v>15</v>
      </c>
      <c r="B37" s="235" t="str">
        <f>IF($B$24="","",$B$24)</f>
        <v/>
      </c>
      <c r="C37" s="47">
        <f t="shared" si="2"/>
        <v>0</v>
      </c>
      <c r="D37" s="47">
        <f t="shared" si="3"/>
        <v>0</v>
      </c>
      <c r="E37" s="47">
        <f t="shared" si="4"/>
        <v>0</v>
      </c>
      <c r="F37" s="335" t="str">
        <f t="shared" si="5"/>
        <v/>
      </c>
      <c r="G37" s="134">
        <f>IF(OR($E$5=0,$B62="Information manquante"),0,
IF(AND($D24&lt;&gt;"",$X24=0,$H61&lt;&gt;"S/O"),$H61,
IF(AND($D24&lt;&gt;"",$X24=0,$H61="S/O"),$D24,0)))</f>
        <v>0</v>
      </c>
      <c r="H37" s="47">
        <f>IF($E$5=0,0,
IF(AND($E24&lt;&gt;"",$X24=0,$H61&lt;&gt;"S/O"),$H61,0))</f>
        <v>0</v>
      </c>
      <c r="I37" s="47">
        <f>IF($I$38&gt;0,MIN(F24,(F24/$F$25)*I$38),0)</f>
        <v>0</v>
      </c>
      <c r="J37" s="47">
        <f t="shared" si="6"/>
        <v>0</v>
      </c>
      <c r="K37" s="164" t="str">
        <f t="shared" si="9"/>
        <v/>
      </c>
      <c r="L37" s="47">
        <f t="shared" si="7"/>
        <v>0</v>
      </c>
      <c r="M37" s="215"/>
      <c r="N37" s="199"/>
      <c r="O37" s="215"/>
      <c r="P37" s="215"/>
      <c r="Q37" s="215"/>
      <c r="R37" s="215"/>
      <c r="S37" s="215"/>
      <c r="T37" s="215"/>
      <c r="U37" s="215"/>
      <c r="V37" s="233">
        <f>IF(I24=0,0,IF(I24&lt;F61,I24,$F$61))</f>
        <v>0</v>
      </c>
      <c r="W37" s="232">
        <f t="shared" si="8"/>
        <v>0</v>
      </c>
      <c r="X37" s="218">
        <f>IF(G24&gt;DATE(YEAR(G$19),MONTH(G$19)+W$32+W$33+W34+W35+W36,DAY(G$19)),G24,DATE(YEAR(G$19),MONTH(G$19)+W$32+W$33+W34+W35+W36,DAY(G$19)))</f>
        <v>0</v>
      </c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</row>
    <row r="38" spans="1:42" s="240" customFormat="1" ht="24" customHeight="1" thickBot="1" x14ac:dyDescent="0.3">
      <c r="A38" s="236"/>
      <c r="B38" s="237" t="s">
        <v>94</v>
      </c>
      <c r="C38" s="238">
        <f>IF(E38-($E$5*0.2)&lt;$A$68,E38,IF((E5*0.2)&lt;E38,ROUND(E5*0.2,0),E38))</f>
        <v>0</v>
      </c>
      <c r="D38" s="238">
        <f>E38-C38</f>
        <v>0</v>
      </c>
      <c r="E38" s="238">
        <f>IF($G$82&lt;$C$25,$G$82,C25)</f>
        <v>0</v>
      </c>
      <c r="F38" s="339">
        <f>SUM(F32:F37)</f>
        <v>0</v>
      </c>
      <c r="G38" s="238">
        <f>SUM(G32:G37)</f>
        <v>0</v>
      </c>
      <c r="H38" s="238">
        <f>SUM(H32:H37)</f>
        <v>0</v>
      </c>
      <c r="I38" s="238">
        <f>IF($G$38+$H$38=0,0,IF(F$25&lt;=$H$70,F$25,$H$70))</f>
        <v>0</v>
      </c>
      <c r="J38" s="238">
        <f>G38+I38+H38</f>
        <v>0</v>
      </c>
      <c r="K38" s="340">
        <f>SUM(K32:K37)</f>
        <v>0</v>
      </c>
      <c r="L38" s="238">
        <f>SUM(L32:L37)</f>
        <v>0</v>
      </c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</row>
    <row r="39" spans="1:42" s="199" customFormat="1" ht="18" customHeight="1" x14ac:dyDescent="0.25">
      <c r="A39" s="24" t="s">
        <v>163</v>
      </c>
      <c r="B39" s="117"/>
      <c r="C39" s="117"/>
      <c r="D39" s="117"/>
      <c r="E39" s="241"/>
      <c r="F39" s="241"/>
      <c r="G39" s="241"/>
      <c r="H39" s="241"/>
      <c r="I39" s="241"/>
      <c r="J39" s="242"/>
      <c r="AB39" s="169"/>
    </row>
    <row r="40" spans="1:42" s="165" customFormat="1" ht="18" customHeight="1" x14ac:dyDescent="0.25">
      <c r="E40" s="243"/>
      <c r="H40" s="244" t="str">
        <f>IF(AND(OR($A$65=2,$A$65=3),H38+G38&gt;0,F25&gt;0,E5&gt;0,D70&gt;0),"EDA + ELF / Threshold:","")</f>
        <v/>
      </c>
      <c r="I40" s="167" t="str">
        <f>IF(AND(OR($A$65=2,$A$65=3),H38+G38&gt;0,F25&gt;0,E5&gt;0,D70&gt;0),SUM(H$38,G$38)/D70,"")</f>
        <v/>
      </c>
      <c r="L40" s="120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434"/>
      <c r="Z40" s="434"/>
      <c r="AA40" s="434"/>
      <c r="AB40" s="434"/>
      <c r="AC40" s="434"/>
      <c r="AD40" s="434"/>
      <c r="AE40" s="434"/>
      <c r="AF40" s="434"/>
      <c r="AG40" s="435"/>
      <c r="AH40" s="435"/>
      <c r="AI40" s="215"/>
      <c r="AJ40" s="215"/>
      <c r="AK40" s="215"/>
      <c r="AL40" s="215"/>
      <c r="AM40" s="215"/>
      <c r="AN40" s="215"/>
      <c r="AO40" s="215"/>
    </row>
    <row r="41" spans="1:42" ht="18" hidden="1" customHeight="1" x14ac:dyDescent="0.25">
      <c r="A41" s="170" t="s">
        <v>95</v>
      </c>
      <c r="B41" s="245"/>
      <c r="C41" s="165"/>
      <c r="D41" s="165"/>
      <c r="E41" s="165"/>
      <c r="F41" s="165"/>
      <c r="G41" s="165"/>
      <c r="H41" s="165"/>
      <c r="I41" s="165"/>
      <c r="J41" s="165"/>
      <c r="K41" s="165"/>
      <c r="U41" s="215"/>
    </row>
    <row r="42" spans="1:42" customFormat="1" ht="18" hidden="1" customHeight="1" x14ac:dyDescent="0.25"/>
    <row r="43" spans="1:42" s="165" customFormat="1" ht="34.200000000000003" hidden="1" customHeight="1" x14ac:dyDescent="0.25">
      <c r="A43" s="436" t="s">
        <v>124</v>
      </c>
      <c r="B43" s="437"/>
      <c r="C43" s="437"/>
      <c r="D43" s="437"/>
      <c r="E43" s="437"/>
      <c r="F43" s="437"/>
      <c r="G43" s="437"/>
      <c r="H43" s="437"/>
      <c r="I43" s="437"/>
      <c r="J43" s="437"/>
      <c r="K43" s="437"/>
      <c r="L43" s="199"/>
      <c r="M43" s="215"/>
      <c r="N43" s="215"/>
      <c r="O43" s="215"/>
      <c r="P43" s="215"/>
      <c r="Q43" s="215"/>
      <c r="R43" s="215"/>
      <c r="S43" s="215"/>
      <c r="T43" s="215"/>
      <c r="U43" s="215"/>
      <c r="V43" s="173"/>
      <c r="W43" s="173"/>
      <c r="X43" s="173"/>
      <c r="Y43" s="173"/>
      <c r="Z43" s="173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</row>
    <row r="44" spans="1:42" s="165" customFormat="1" ht="9.9" hidden="1" customHeight="1" x14ac:dyDescent="0.25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199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</row>
    <row r="45" spans="1:42" s="165" customFormat="1" ht="30" hidden="1" customHeight="1" x14ac:dyDescent="0.25">
      <c r="A45" s="246"/>
      <c r="B45" s="247"/>
      <c r="C45" s="248" t="str">
        <f>IF(AND(D19&gt;0,X19=0),B19,"")</f>
        <v/>
      </c>
      <c r="D45" s="248" t="str">
        <f>IF(AND(D20&gt;0,X20=0),B20,"")</f>
        <v/>
      </c>
      <c r="E45" s="248" t="str">
        <f>IF(AND(D21&gt;0,X21=0),B21,"")</f>
        <v/>
      </c>
      <c r="F45" s="248" t="str">
        <f>IF(AND(D22&gt;0,X22=0),B22,"")</f>
        <v/>
      </c>
      <c r="G45" s="248" t="str">
        <f>IF(AND(D23&gt;0,X23=0),B23,"")</f>
        <v/>
      </c>
      <c r="H45" s="248" t="str">
        <f>IF(AND(D24&gt;0,X24=0),B24,"")</f>
        <v/>
      </c>
      <c r="I45" s="246"/>
      <c r="J45" s="246"/>
      <c r="K45" s="246"/>
      <c r="L45" s="199"/>
      <c r="M45" s="215"/>
      <c r="N45" s="215"/>
      <c r="O45" s="215"/>
      <c r="P45" s="215"/>
      <c r="Q45" s="215"/>
      <c r="R45" s="215"/>
      <c r="S45" s="215"/>
      <c r="T45" s="215"/>
      <c r="U45" s="215"/>
      <c r="V45" s="173"/>
      <c r="W45" s="173"/>
      <c r="X45" s="173"/>
      <c r="Y45" s="173"/>
      <c r="Z45" s="173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</row>
    <row r="46" spans="1:42" s="165" customFormat="1" ht="20.100000000000001" hidden="1" customHeight="1" x14ac:dyDescent="0.25">
      <c r="A46" s="246"/>
      <c r="B46" s="247"/>
      <c r="C46" s="354" t="s">
        <v>10</v>
      </c>
      <c r="D46" s="354" t="s">
        <v>11</v>
      </c>
      <c r="E46" s="354" t="s">
        <v>12</v>
      </c>
      <c r="F46" s="354" t="s">
        <v>13</v>
      </c>
      <c r="G46" s="354" t="s">
        <v>14</v>
      </c>
      <c r="H46" s="354" t="s">
        <v>15</v>
      </c>
      <c r="I46" s="246"/>
      <c r="J46" s="246"/>
      <c r="K46" s="246"/>
      <c r="L46" s="199"/>
      <c r="M46" s="215"/>
      <c r="N46" s="215"/>
      <c r="O46" s="215"/>
      <c r="P46" s="215"/>
      <c r="Q46" s="215"/>
      <c r="R46" s="215"/>
      <c r="S46" s="215"/>
      <c r="T46" s="215"/>
      <c r="U46" s="215"/>
      <c r="V46" s="173"/>
      <c r="W46" s="173"/>
      <c r="X46" s="173"/>
      <c r="Y46" s="173"/>
      <c r="Z46" s="173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</row>
    <row r="47" spans="1:42" s="165" customFormat="1" ht="20.100000000000001" hidden="1" customHeight="1" x14ac:dyDescent="0.25">
      <c r="A47" s="440" t="s">
        <v>96</v>
      </c>
      <c r="B47" s="441"/>
      <c r="C47" s="355" t="str">
        <f>IF(OR($E$5="",D19="",X19=1,J19="",K19="",$D$70="N/A"),"",
IF(V51=TRUE,"Yes","No"))</f>
        <v/>
      </c>
      <c r="D47" s="355" t="str">
        <f>IF(OR($E$5="",D20="",X20=1,J20="",K20="",$D$70="N/A"),"",
IF($V53=TRUE,"Yes","No"))</f>
        <v/>
      </c>
      <c r="E47" s="355" t="str">
        <f>IF(OR($E$5="",D21="",X21=1,J21="",K21="",$D$70="N/A"),"",
IF($V55=TRUE,"Yes","No"))</f>
        <v/>
      </c>
      <c r="F47" s="355" t="str">
        <f>IF(OR($E$5="",D22="",X22=1,J22="",K22="",$D$70="N/A"),"",
IF($V57=TRUE,"Yes","No"))</f>
        <v/>
      </c>
      <c r="G47" s="355" t="str">
        <f>IF(OR($E$5="",D23="",X23=1,J23="",K23="",$D$70="N/A"),"",
IF($V59=TRUE,"Yes","No"))</f>
        <v/>
      </c>
      <c r="H47" s="355" t="str">
        <f>IF(OR($E$5="",D24="",X24=1,J24="",K24="",$D$70="N/A"),"",
IF($V61=TRUE,"Yes","No"))</f>
        <v/>
      </c>
      <c r="I47" s="246"/>
      <c r="J47" s="246"/>
      <c r="K47" s="246"/>
      <c r="L47" s="199"/>
      <c r="M47" s="215"/>
      <c r="N47" s="215"/>
      <c r="O47" s="215"/>
      <c r="P47" s="215"/>
      <c r="Q47" s="215"/>
      <c r="R47" s="215"/>
      <c r="S47" s="215"/>
      <c r="T47" s="215"/>
      <c r="U47" s="215"/>
      <c r="V47" s="173"/>
      <c r="W47" s="173"/>
      <c r="X47" s="173"/>
      <c r="Y47" s="173"/>
      <c r="Z47" s="173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</row>
    <row r="48" spans="1:42" s="165" customFormat="1" ht="20.100000000000001" hidden="1" customHeight="1" x14ac:dyDescent="0.25">
      <c r="A48" s="440" t="s">
        <v>101</v>
      </c>
      <c r="B48" s="441"/>
      <c r="C48" s="355" t="str">
        <f>IF(C47="","",
IF(AND(C47="",I19=""),"",
IF(C47="No","N/A",
IF(AND($C47="Yes",D51-F51&gt;0),"No","Yes"))))</f>
        <v/>
      </c>
      <c r="D48" s="355" t="str">
        <f>IF(D47="","",
IF(AND(D47="Yes",I20=""),"",
IF(D47="No","N/A",
IF(AND(D47="Yes",D53-F53&gt;0),"No","Yes"))))</f>
        <v/>
      </c>
      <c r="E48" s="355" t="str">
        <f>IF(E47="","",
IF(AND(E47="",I21=""),"",
IF(E47="No","N/A",
IF(AND(E47="Yes",D55-F55&gt;0),"No","Yes"))))</f>
        <v/>
      </c>
      <c r="F48" s="355" t="str">
        <f>IF(F47="","",
IF(AND(F47="",I22=""),"",
IF(F47="No","N/A",
IF(AND(F47="Yes",D57-F57&gt;0),"No","Yes"))))</f>
        <v/>
      </c>
      <c r="G48" s="355" t="str">
        <f>IF(G47="","",
IF(AND(G47="",I23=""),"",
IF(G47="No","N/A",
IF(AND(G47="Yes",D59-F59&gt;0),"No","Yes"))))</f>
        <v/>
      </c>
      <c r="H48" s="355" t="str">
        <f>IF(H47="","",
IF(AND(H47="",I24=""),"",
IF(H47="No","N/A",
IF(AND(H47="Yes",D61-F61&gt;0),"No","Yes"))))</f>
        <v/>
      </c>
      <c r="I48" s="246"/>
      <c r="J48" s="246"/>
      <c r="K48" s="246"/>
      <c r="M48" s="215"/>
      <c r="N48" s="215"/>
      <c r="O48" s="215"/>
      <c r="P48" s="215"/>
      <c r="Q48" s="215"/>
      <c r="R48" s="215"/>
      <c r="S48" s="215"/>
      <c r="T48" s="215"/>
      <c r="U48" s="173"/>
      <c r="V48" s="173"/>
      <c r="W48" s="173"/>
      <c r="X48" s="173"/>
      <c r="Y48" s="173"/>
      <c r="Z48" s="173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</row>
    <row r="49" spans="1:41" s="165" customFormat="1" ht="15.6" hidden="1" x14ac:dyDescent="0.25">
      <c r="A49" s="250"/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199"/>
      <c r="M49" s="201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</row>
    <row r="50" spans="1:41" s="165" customFormat="1" ht="19.5" customHeight="1" x14ac:dyDescent="0.25">
      <c r="A50" s="116" t="s">
        <v>168</v>
      </c>
      <c r="B50" s="251"/>
      <c r="C50" s="251"/>
      <c r="D50" s="251"/>
      <c r="E50" s="183"/>
      <c r="F50" s="183"/>
      <c r="G50" s="183"/>
      <c r="H50" s="183"/>
      <c r="I50" s="183"/>
      <c r="J50" s="183"/>
      <c r="K50" s="183"/>
      <c r="L50" s="199"/>
      <c r="M50" s="201"/>
      <c r="N50" s="201"/>
      <c r="O50" s="215"/>
      <c r="P50" s="215"/>
      <c r="Q50" s="215"/>
      <c r="R50" s="215"/>
      <c r="S50" s="215"/>
      <c r="T50" s="215"/>
      <c r="U50" s="215"/>
      <c r="V50" s="356" t="s">
        <v>134</v>
      </c>
      <c r="W50" s="356" t="s">
        <v>123</v>
      </c>
      <c r="X50" s="252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</row>
    <row r="51" spans="1:41" s="216" customFormat="1" ht="20.100000000000001" customHeight="1" x14ac:dyDescent="0.25">
      <c r="A51" s="358" t="s">
        <v>151</v>
      </c>
      <c r="B51" s="359">
        <f>IF(AND($E19&lt;&gt;"",$D19=""),$E19,IF(AND($E19="",$D19&lt;&gt;""),$D19,IF(AND($E19="",$F19&lt;&gt;""),$F19,0)))</f>
        <v>0</v>
      </c>
      <c r="C51" s="360" t="s">
        <v>24</v>
      </c>
      <c r="D51" s="361">
        <f>$I$19</f>
        <v>0</v>
      </c>
      <c r="E51" s="360" t="s">
        <v>25</v>
      </c>
      <c r="F51" s="361">
        <f>IF(A65=4,84,72)</f>
        <v>72</v>
      </c>
      <c r="G51" s="360" t="s">
        <v>26</v>
      </c>
      <c r="H51" s="255" t="str">
        <f>IF(AND(E19&lt;=0,OR(X19=1,V51=FALSE)),"S/O",
IF($I19&lt;F51,B51,
(B51/D51)*F51))</f>
        <v>S/O</v>
      </c>
      <c r="I51" s="390" t="s">
        <v>50</v>
      </c>
      <c r="J51" s="442"/>
      <c r="K51" s="362">
        <f>DATE(YEAR(G19),(MONTH(G19)+F51),DAY(G19))</f>
        <v>2192</v>
      </c>
      <c r="L51" s="199"/>
      <c r="M51" s="201"/>
      <c r="N51" s="201"/>
      <c r="O51" s="215"/>
      <c r="P51" s="215"/>
      <c r="Q51" s="215"/>
      <c r="R51" s="215"/>
      <c r="S51" s="215"/>
      <c r="T51" s="215"/>
      <c r="U51" s="215"/>
      <c r="V51" s="255" t="b">
        <f>AND(D19&gt;0,J19="Canadien",K19="Non")</f>
        <v>0</v>
      </c>
      <c r="W51" s="343" t="str">
        <f>IF(X19&gt;0,"S/O",
IF(AND($D19&gt;0,K19="Oui"),"S/O (dist. apparenté au requéant)",
IF(AND($D19&gt;0,$X19=0,$J19="Canadien",$K19=""),"Information manquante",
IF(AND($D19&gt;0,$X19=0,$J19="",$K19&lt;&gt;"Oui"),"Information manquante",
IF(AND($D19&gt;0,$X19=0,$J19="Canadien",$K19="Non"),"ADA totale (droits CAN)",
IF(E19&gt;0,"Montant total des droits de diffusion",
IF(OR($J19="International",F19&gt;0),"S/O (droits int.)","")))))))</f>
        <v/>
      </c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</row>
    <row r="52" spans="1:41" s="165" customFormat="1" ht="24.9" customHeight="1" x14ac:dyDescent="0.25">
      <c r="A52" s="256"/>
      <c r="B52" s="357" t="str">
        <f>W51</f>
        <v/>
      </c>
      <c r="C52" s="259"/>
      <c r="D52" s="259" t="s">
        <v>152</v>
      </c>
      <c r="E52" s="258"/>
      <c r="F52" s="259" t="s">
        <v>121</v>
      </c>
      <c r="G52" s="258"/>
      <c r="H52" s="257" t="s">
        <v>122</v>
      </c>
      <c r="I52" s="236"/>
      <c r="J52" s="236"/>
      <c r="K52" s="260"/>
      <c r="L52" s="199"/>
      <c r="M52" s="201"/>
      <c r="N52" s="201"/>
      <c r="O52" s="215"/>
      <c r="P52" s="215"/>
      <c r="Q52" s="215"/>
      <c r="R52" s="215"/>
      <c r="S52" s="215"/>
      <c r="T52" s="215"/>
      <c r="U52" s="215"/>
      <c r="V52" s="257"/>
      <c r="W52" s="344"/>
      <c r="X52" s="216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</row>
    <row r="53" spans="1:41" s="165" customFormat="1" ht="20.100000000000001" customHeight="1" x14ac:dyDescent="0.25">
      <c r="A53" s="358" t="s">
        <v>153</v>
      </c>
      <c r="B53" s="359">
        <f>IF(AND($E20&lt;&gt;"",$D20=""),$E20,IF(AND($E20="",$D20&lt;&gt;""),$D20,IF(AND($E20="",$F20&lt;&gt;""),$F20,0)))</f>
        <v>0</v>
      </c>
      <c r="C53" s="360" t="s">
        <v>24</v>
      </c>
      <c r="D53" s="361">
        <f>$I$20</f>
        <v>0</v>
      </c>
      <c r="E53" s="360" t="s">
        <v>25</v>
      </c>
      <c r="F53" s="363">
        <f>IF((YEAR(K$51)-YEAR(X33))*12+MONTH(K$51)-MONTH(X33)&lt;0,0,(YEAR(K$51)-YEAR(X33))*12+MONTH(K$51)-MONTH(X33))</f>
        <v>71</v>
      </c>
      <c r="G53" s="360" t="s">
        <v>26</v>
      </c>
      <c r="H53" s="255" t="str">
        <f>IF(AND(E20&lt;=0,OR(X20=1,V53=FALSE)),"S/O",
IF($I20&lt;F53,B53,
(B53/D53)*F53))</f>
        <v>S/O</v>
      </c>
      <c r="I53" s="364"/>
      <c r="J53" s="364"/>
      <c r="K53" s="365"/>
      <c r="L53" s="199"/>
      <c r="M53" s="201"/>
      <c r="N53" s="201"/>
      <c r="O53" s="215"/>
      <c r="P53" s="215"/>
      <c r="Q53" s="215"/>
      <c r="R53" s="215"/>
      <c r="S53" s="215"/>
      <c r="T53" s="215"/>
      <c r="U53" s="215"/>
      <c r="V53" s="255" t="b">
        <f>AND(D20&gt;0,J20="Canadien",K20="Non")</f>
        <v>0</v>
      </c>
      <c r="W53" s="343" t="str">
        <f>IF(X20&gt;0,"S/O",
IF(AND($D20&gt;0,K20="Oui"),"S/O (dist. apparenté au requéant)",
IF(AND($D20&gt;0,$X20=0,$J20="Canadien",$K20=""),"Information manquante",
IF(AND($D20&gt;0,$X20=0,$J20="",$K20&lt;&gt;"Oui"),"Information manquante",
IF(AND($D20&gt;0,$X20=0,$J20="Canadien",$K20="Non"),"ADA totale (droits CAN)",
IF(E20&gt;0,"Montant total des droits de diffusion",
IF(OR($J20="International",F20&gt;0),"S/O (droits int.)","")))))))</f>
        <v/>
      </c>
      <c r="X53" s="216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</row>
    <row r="54" spans="1:41" s="165" customFormat="1" ht="24.9" customHeight="1" x14ac:dyDescent="0.25">
      <c r="A54" s="265"/>
      <c r="B54" s="357" t="str">
        <f>W53</f>
        <v/>
      </c>
      <c r="C54" s="259"/>
      <c r="D54" s="259" t="s">
        <v>152</v>
      </c>
      <c r="E54" s="258"/>
      <c r="F54" s="259" t="s">
        <v>121</v>
      </c>
      <c r="G54" s="258"/>
      <c r="H54" s="257" t="s">
        <v>122</v>
      </c>
      <c r="I54" s="236"/>
      <c r="J54" s="236"/>
      <c r="K54" s="260"/>
      <c r="L54" s="199"/>
      <c r="M54" s="201"/>
      <c r="N54" s="201"/>
      <c r="O54" s="215"/>
      <c r="P54" s="215"/>
      <c r="Q54" s="215"/>
      <c r="R54" s="215"/>
      <c r="S54" s="215"/>
      <c r="T54" s="215"/>
      <c r="U54" s="215"/>
      <c r="V54" s="257"/>
      <c r="W54" s="344"/>
      <c r="X54" s="216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</row>
    <row r="55" spans="1:41" s="165" customFormat="1" ht="20.100000000000001" customHeight="1" x14ac:dyDescent="0.25">
      <c r="A55" s="358" t="s">
        <v>154</v>
      </c>
      <c r="B55" s="359">
        <f>IF(AND($E21&lt;&gt;"",$D21=""),$E21,IF(AND($E21="",$D21&lt;&gt;""),$D21,IF(AND($E21="",$F21&lt;&gt;""),$F21,0)))</f>
        <v>0</v>
      </c>
      <c r="C55" s="360" t="s">
        <v>24</v>
      </c>
      <c r="D55" s="361">
        <f>$I$21</f>
        <v>0</v>
      </c>
      <c r="E55" s="360" t="s">
        <v>25</v>
      </c>
      <c r="F55" s="363">
        <f>IF((YEAR(K$51)-YEAR(X34))*12+MONTH(K$51)-MONTH(X34)&lt;0,0,(YEAR(K$51)-YEAR(X34))*12+MONTH(K$51)-MONTH(X34))</f>
        <v>71</v>
      </c>
      <c r="G55" s="360" t="s">
        <v>26</v>
      </c>
      <c r="H55" s="255" t="str">
        <f>IF(AND(E21&lt;=0,OR(X21=1,V55=FALSE)),"S/O",
IF($I21&lt;F55,B55,
(B55/D55)*F55))</f>
        <v>S/O</v>
      </c>
      <c r="I55" s="364"/>
      <c r="J55" s="364"/>
      <c r="K55" s="365"/>
      <c r="L55" s="199"/>
      <c r="M55" s="201"/>
      <c r="N55" s="201"/>
      <c r="O55" s="215"/>
      <c r="P55" s="215"/>
      <c r="Q55" s="215"/>
      <c r="R55" s="215"/>
      <c r="S55" s="215"/>
      <c r="T55" s="215"/>
      <c r="U55" s="215"/>
      <c r="V55" s="255" t="b">
        <f>AND(D21&gt;0,J21="Canadien",K21="Non")</f>
        <v>0</v>
      </c>
      <c r="W55" s="343" t="str">
        <f>IF(X21&gt;0,"S/O",
IF(AND($D21&gt;0,K21="Oui"),"S/O (dist. apparenté au requéant)",
IF(AND($D21&gt;0,$X21=0,$J21="Canadien",$K21=""),"Information manquante",
IF(AND($D21&gt;0,$X21=0,$J21="",$K21&lt;&gt;"Oui"),"Information manquante",
IF(AND($D21&gt;0,$X21=0,$J21="Canadien",$K21="Non"),"ADA totale (droits CAN)",
IF(E21&gt;0,"Montant total des droits de diffusion",
IF(OR($J21="International",F21&gt;0),"S/O (droits int.)","")))))))</f>
        <v/>
      </c>
      <c r="X55" s="216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</row>
    <row r="56" spans="1:41" s="165" customFormat="1" ht="24.9" customHeight="1" x14ac:dyDescent="0.25">
      <c r="A56" s="267"/>
      <c r="B56" s="357" t="str">
        <f>W55</f>
        <v/>
      </c>
      <c r="C56" s="259"/>
      <c r="D56" s="259" t="s">
        <v>155</v>
      </c>
      <c r="E56" s="258"/>
      <c r="F56" s="259" t="s">
        <v>121</v>
      </c>
      <c r="G56" s="258"/>
      <c r="H56" s="257" t="s">
        <v>122</v>
      </c>
      <c r="I56" s="236"/>
      <c r="J56" s="236"/>
      <c r="K56" s="260"/>
      <c r="L56" s="199"/>
      <c r="M56" s="201"/>
      <c r="N56" s="201"/>
      <c r="O56" s="215"/>
      <c r="P56" s="215"/>
      <c r="Q56" s="215"/>
      <c r="R56" s="215"/>
      <c r="S56" s="215"/>
      <c r="T56" s="215"/>
      <c r="U56" s="215"/>
      <c r="V56" s="257"/>
      <c r="W56" s="344"/>
      <c r="X56" s="216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</row>
    <row r="57" spans="1:41" s="165" customFormat="1" ht="20.100000000000001" customHeight="1" x14ac:dyDescent="0.25">
      <c r="A57" s="358" t="s">
        <v>156</v>
      </c>
      <c r="B57" s="359">
        <f>IF(AND($E22&lt;&gt;"",$D22=""),$E22,IF(AND($E22="",$D22&lt;&gt;""),$D22,IF(AND($E22="",$F22&lt;&gt;""),$F22,0)))</f>
        <v>0</v>
      </c>
      <c r="C57" s="360" t="s">
        <v>24</v>
      </c>
      <c r="D57" s="363">
        <f>$I$22</f>
        <v>0</v>
      </c>
      <c r="E57" s="360" t="s">
        <v>25</v>
      </c>
      <c r="F57" s="363">
        <f>IF((YEAR(K$51)-YEAR(X35))*12+MONTH(K$51)-MONTH(X35)&lt;0,0,(YEAR(K$51)-YEAR(X35))*12+MONTH(K$51)-MONTH(X35))</f>
        <v>71</v>
      </c>
      <c r="G57" s="360" t="s">
        <v>26</v>
      </c>
      <c r="H57" s="255" t="str">
        <f>IF(AND(E22&lt;=0,OR(X22=1,V57=FALSE)),"S/O",
IF($I22&lt;F57,B57,
(B57/D57)*F57))</f>
        <v>S/O</v>
      </c>
      <c r="I57" s="364"/>
      <c r="J57" s="364"/>
      <c r="K57" s="365"/>
      <c r="L57" s="199"/>
      <c r="M57" s="201"/>
      <c r="N57" s="201"/>
      <c r="O57" s="215"/>
      <c r="P57" s="215"/>
      <c r="Q57" s="215"/>
      <c r="R57" s="215"/>
      <c r="S57" s="215"/>
      <c r="T57" s="215"/>
      <c r="U57" s="215"/>
      <c r="V57" s="255" t="b">
        <f>AND(D22&gt;0,J22="Canadien",K22="Non")</f>
        <v>0</v>
      </c>
      <c r="W57" s="343" t="str">
        <f>IF(X22&gt;0,"S/O",
IF(AND($D22&gt;0,K22="Oui"),"S/O (dist. apparenté au requéant)",
IF(AND($D22&gt;0,$X22=0,$J22="Canadien",$K22=""),"Information manquante",
IF(AND($D22&gt;0,$X22=0,$J22="",$K22&lt;&gt;"Oui"),"Information manquante",
IF(AND($D22&gt;0,$X22=0,$J22="Canadien",$K22="Non"),"ADA totale (droits CAN)",
IF(E22&gt;0,"Montant total des droits de diffusion",
IF(OR($J22="International",F22&gt;0),"S/O (droits int.)","")))))))</f>
        <v/>
      </c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</row>
    <row r="58" spans="1:41" s="165" customFormat="1" ht="24.9" customHeight="1" x14ac:dyDescent="0.25">
      <c r="A58" s="256"/>
      <c r="B58" s="357" t="str">
        <f>$W57</f>
        <v/>
      </c>
      <c r="C58" s="259"/>
      <c r="D58" s="259" t="s">
        <v>155</v>
      </c>
      <c r="E58" s="258"/>
      <c r="F58" s="259" t="s">
        <v>121</v>
      </c>
      <c r="G58" s="258"/>
      <c r="H58" s="257" t="s">
        <v>122</v>
      </c>
      <c r="I58" s="236"/>
      <c r="J58" s="236"/>
      <c r="K58" s="260"/>
      <c r="L58" s="199"/>
      <c r="M58" s="201"/>
      <c r="N58" s="201"/>
      <c r="O58" s="215"/>
      <c r="P58" s="215"/>
      <c r="Q58" s="215"/>
      <c r="R58" s="215"/>
      <c r="S58" s="215"/>
      <c r="T58" s="215"/>
      <c r="U58" s="215"/>
      <c r="V58" s="257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</row>
    <row r="59" spans="1:41" s="165" customFormat="1" ht="20.100000000000001" customHeight="1" x14ac:dyDescent="0.25">
      <c r="A59" s="358" t="s">
        <v>157</v>
      </c>
      <c r="B59" s="359">
        <f>IF(AND($E23&lt;&gt;"",$D23=""),$E23,IF(AND($E23="",$D23&lt;&gt;""),$D23,IF(AND($E23="",$F23&lt;&gt;""),$F23,0)))</f>
        <v>0</v>
      </c>
      <c r="C59" s="360" t="s">
        <v>24</v>
      </c>
      <c r="D59" s="363">
        <f>$I$23</f>
        <v>0</v>
      </c>
      <c r="E59" s="360" t="s">
        <v>25</v>
      </c>
      <c r="F59" s="363">
        <f>IF((YEAR(K$51)-YEAR(X36))*12+MONTH(K$51)-MONTH(X36)&lt;0,0,(YEAR(K$51)-YEAR(X36))*12+MONTH(K$51)-MONTH(X36))</f>
        <v>71</v>
      </c>
      <c r="G59" s="360" t="s">
        <v>26</v>
      </c>
      <c r="H59" s="255" t="str">
        <f>IF(AND(E23&lt;=0,OR(X23=1,V59=FALSE)),"S/O",
IF($I23&lt;F59,B59,
(B59/D59)*F59))</f>
        <v>S/O</v>
      </c>
      <c r="I59" s="364"/>
      <c r="J59" s="364"/>
      <c r="K59" s="365"/>
      <c r="L59" s="199"/>
      <c r="M59" s="201"/>
      <c r="N59" s="201"/>
      <c r="O59" s="215"/>
      <c r="P59" s="215"/>
      <c r="Q59" s="215"/>
      <c r="R59" s="215"/>
      <c r="S59" s="215"/>
      <c r="T59" s="215"/>
      <c r="U59" s="215"/>
      <c r="V59" s="255" t="b">
        <f>AND(D23&gt;0,J23="Canadien",K23="Non")</f>
        <v>0</v>
      </c>
      <c r="W59" s="343" t="str">
        <f>IF(X23&gt;0,"S/O",
IF(AND($D23&gt;0,K23="Oui"),"S/O (dist. apparenté au requéant)",
IF(AND($D23&gt;0,$X23=0,$J23="Canadien",$K23=""),"Information manquante",
IF(AND($D23&gt;0,$X23=0,$J23="",$K23&lt;&gt;"Oui"),"Information manquante",
IF(AND($D23&gt;0,$X23=0,$J23="Canadien",$K23="Non"),"ADA totale (droits CAN)",
IF(E23&gt;0,"Montant total des droits de diffusion",
IF(OR($J23="International",F23&gt;0),"S/O (droits int.)","")))))))</f>
        <v/>
      </c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</row>
    <row r="60" spans="1:41" s="165" customFormat="1" ht="24.9" customHeight="1" x14ac:dyDescent="0.25">
      <c r="A60" s="265"/>
      <c r="B60" s="357" t="str">
        <f>$W59</f>
        <v/>
      </c>
      <c r="C60" s="259"/>
      <c r="D60" s="259" t="s">
        <v>155</v>
      </c>
      <c r="E60" s="258"/>
      <c r="F60" s="259" t="s">
        <v>121</v>
      </c>
      <c r="G60" s="258"/>
      <c r="H60" s="257" t="s">
        <v>122</v>
      </c>
      <c r="I60" s="236"/>
      <c r="J60" s="236"/>
      <c r="K60" s="260"/>
      <c r="L60" s="199"/>
      <c r="M60" s="201"/>
      <c r="N60" s="201"/>
      <c r="O60" s="215"/>
      <c r="P60" s="215"/>
      <c r="Q60" s="215"/>
      <c r="R60" s="215"/>
      <c r="S60" s="215"/>
      <c r="T60" s="215"/>
      <c r="U60" s="215"/>
      <c r="V60" s="257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</row>
    <row r="61" spans="1:41" s="165" customFormat="1" ht="20.100000000000001" customHeight="1" x14ac:dyDescent="0.25">
      <c r="A61" s="358" t="s">
        <v>158</v>
      </c>
      <c r="B61" s="359">
        <f>IF(AND($E24&lt;&gt;"",$D24=""),$E24,IF(AND($E24="",$D24&lt;&gt;""),$D24,IF(AND($E24="",$F24&lt;&gt;""),$F24,0)))</f>
        <v>0</v>
      </c>
      <c r="C61" s="360" t="s">
        <v>24</v>
      </c>
      <c r="D61" s="363">
        <f>$I$24</f>
        <v>0</v>
      </c>
      <c r="E61" s="360" t="s">
        <v>25</v>
      </c>
      <c r="F61" s="363">
        <f>IF((YEAR(K$51)-YEAR(X37))*12+MONTH(K$51)-MONTH(X37)&lt;0,0,(YEAR(K$51)-YEAR(X37))*12+MONTH(K$51)-MONTH(X37))</f>
        <v>71</v>
      </c>
      <c r="G61" s="360" t="s">
        <v>26</v>
      </c>
      <c r="H61" s="255" t="str">
        <f>IF(AND(E24&lt;=0,OR(X24=1,V61=FALSE)),"S/O",
IF($I24&lt;F61,B61,
(B61/D61)*F61))</f>
        <v>S/O</v>
      </c>
      <c r="I61" s="364"/>
      <c r="J61" s="364"/>
      <c r="K61" s="365"/>
      <c r="L61" s="199"/>
      <c r="M61" s="201"/>
      <c r="N61" s="201"/>
      <c r="O61" s="215"/>
      <c r="P61" s="215"/>
      <c r="Q61" s="215"/>
      <c r="R61" s="215"/>
      <c r="S61" s="215"/>
      <c r="T61" s="215"/>
      <c r="U61" s="215"/>
      <c r="V61" s="255" t="b">
        <f>AND(D24&gt;0,J24="Canadien",K24="Non")</f>
        <v>0</v>
      </c>
      <c r="W61" s="343" t="str">
        <f>IF(X24&gt;0,"S/O",
IF(AND($D24&gt;0,K24="Oui"),"S/O (dist. apparenté au requéant)",
IF(AND($D24&gt;0,$X24=0,$J24="Canadien",$K24=""),"Information manquante",
IF(AND($D24&gt;0,$X24=0,$J24="",$K24&lt;&gt;"Oui"),"Information manquante",
IF(AND($D24&gt;0,$X24=0,$J24="Canadien",$K24="Non"),"ADA totale (droits CAN)",
IF(E24&gt;0,"Montant total des droits de diffusion",
IF(OR($J24="International",F24&gt;0),"S/O (droits int.)","")))))))</f>
        <v/>
      </c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</row>
    <row r="62" spans="1:41" s="165" customFormat="1" ht="24.9" customHeight="1" x14ac:dyDescent="0.25">
      <c r="A62" s="268"/>
      <c r="B62" s="366" t="str">
        <f>$W61</f>
        <v/>
      </c>
      <c r="C62" s="270"/>
      <c r="D62" s="270" t="s">
        <v>155</v>
      </c>
      <c r="E62" s="253"/>
      <c r="F62" s="270" t="s">
        <v>121</v>
      </c>
      <c r="G62" s="253"/>
      <c r="H62" s="269" t="s">
        <v>122</v>
      </c>
      <c r="I62" s="263"/>
      <c r="J62" s="263"/>
      <c r="K62" s="264"/>
      <c r="L62" s="199"/>
      <c r="M62" s="201"/>
      <c r="N62" s="201"/>
      <c r="O62" s="215"/>
      <c r="P62" s="215"/>
      <c r="Q62" s="215"/>
      <c r="R62" s="215"/>
      <c r="S62" s="215"/>
      <c r="T62" s="215"/>
      <c r="U62" s="215"/>
      <c r="V62" s="216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</row>
    <row r="63" spans="1:41" s="165" customFormat="1" ht="15.6" x14ac:dyDescent="0.25">
      <c r="A63" s="215"/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01"/>
      <c r="N63" s="201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</row>
    <row r="64" spans="1:41" s="165" customFormat="1" ht="20.100000000000001" customHeight="1" x14ac:dyDescent="0.25">
      <c r="A64" s="379" t="s">
        <v>173</v>
      </c>
      <c r="B64" s="380"/>
      <c r="C64" s="378"/>
      <c r="D64" s="199"/>
      <c r="E64" s="199"/>
      <c r="F64" s="199"/>
      <c r="G64" s="199"/>
      <c r="H64" s="367" t="s">
        <v>187</v>
      </c>
      <c r="I64" s="273"/>
      <c r="J64" s="274"/>
      <c r="K64" s="275"/>
      <c r="L64" s="199"/>
      <c r="M64" s="215"/>
      <c r="N64" s="201"/>
      <c r="O64" s="215"/>
      <c r="P64" s="215"/>
      <c r="Q64" s="215"/>
      <c r="R64" s="215"/>
      <c r="S64" s="215"/>
      <c r="T64" s="215"/>
      <c r="U64" s="259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</row>
    <row r="65" spans="1:49" s="165" customFormat="1" ht="67.95" customHeight="1" x14ac:dyDescent="0.25">
      <c r="A65" s="271">
        <v>1</v>
      </c>
      <c r="B65" s="65" t="s">
        <v>51</v>
      </c>
      <c r="C65" s="54" t="s">
        <v>52</v>
      </c>
      <c r="D65" s="54" t="s">
        <v>53</v>
      </c>
      <c r="E65" s="55" t="str">
        <f>J31</f>
        <v>Total des engagements admissibles du marché</v>
      </c>
      <c r="F65" s="55" t="s">
        <v>54</v>
      </c>
      <c r="G65" s="55" t="s">
        <v>55</v>
      </c>
      <c r="H65" s="272" t="s">
        <v>186</v>
      </c>
      <c r="I65" s="273"/>
      <c r="J65" s="274"/>
      <c r="K65" s="275"/>
      <c r="M65" s="215"/>
      <c r="N65" s="215"/>
      <c r="O65" s="215"/>
      <c r="P65" s="215"/>
      <c r="Q65" s="215"/>
      <c r="R65" s="215"/>
      <c r="S65" s="215"/>
      <c r="T65" s="215"/>
      <c r="U65" s="259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</row>
    <row r="66" spans="1:49" s="165" customFormat="1" ht="15.6" hidden="1" x14ac:dyDescent="0.3">
      <c r="A66" s="276"/>
      <c r="B66" s="199"/>
      <c r="C66" s="199"/>
      <c r="D66" s="199"/>
      <c r="F66" s="199"/>
      <c r="G66" s="199"/>
      <c r="H66" s="277"/>
      <c r="I66" s="273" t="s">
        <v>105</v>
      </c>
      <c r="J66" s="278" t="s">
        <v>42</v>
      </c>
      <c r="K66" s="278"/>
      <c r="M66" s="215"/>
      <c r="N66" s="215"/>
      <c r="O66" s="215"/>
      <c r="P66" s="215"/>
      <c r="Q66" s="215"/>
      <c r="R66" s="215"/>
      <c r="S66" s="215"/>
      <c r="T66" s="215"/>
      <c r="U66" s="259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</row>
    <row r="67" spans="1:49" s="165" customFormat="1" ht="15.6" hidden="1" x14ac:dyDescent="0.3">
      <c r="A67" s="276"/>
      <c r="B67" s="199"/>
      <c r="C67" s="199"/>
      <c r="D67" s="199"/>
      <c r="F67" s="199"/>
      <c r="G67" s="199"/>
      <c r="H67" s="277"/>
      <c r="I67" s="271" t="s">
        <v>83</v>
      </c>
      <c r="J67" s="279" t="s">
        <v>58</v>
      </c>
      <c r="K67" s="280" t="s">
        <v>66</v>
      </c>
      <c r="M67" s="215"/>
      <c r="N67" s="215"/>
      <c r="O67" s="215"/>
      <c r="P67" s="215"/>
      <c r="Q67" s="215"/>
      <c r="R67" s="215"/>
      <c r="S67" s="215"/>
      <c r="T67" s="215"/>
      <c r="U67" s="259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</row>
    <row r="68" spans="1:49" s="216" customFormat="1" ht="15.6" hidden="1" x14ac:dyDescent="0.3">
      <c r="A68" s="276"/>
      <c r="B68" s="199"/>
      <c r="C68" s="199"/>
      <c r="D68" s="199"/>
      <c r="F68" s="199"/>
      <c r="G68" s="199"/>
      <c r="H68" s="277"/>
      <c r="I68" s="273"/>
      <c r="J68" s="271"/>
      <c r="K68" s="281" t="s">
        <v>56</v>
      </c>
      <c r="M68" s="215"/>
      <c r="N68" s="215"/>
      <c r="O68" s="215"/>
      <c r="P68" s="215"/>
      <c r="Q68" s="215"/>
      <c r="R68" s="215"/>
      <c r="S68" s="215"/>
      <c r="T68" s="215"/>
      <c r="U68" s="259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</row>
    <row r="69" spans="1:49" s="216" customFormat="1" ht="15.6" hidden="1" x14ac:dyDescent="0.3">
      <c r="A69" s="276"/>
      <c r="B69" s="199"/>
      <c r="C69" s="199"/>
      <c r="D69" s="199"/>
      <c r="F69" s="199"/>
      <c r="G69" s="199"/>
      <c r="H69" s="277"/>
      <c r="I69" s="278"/>
      <c r="J69" s="282"/>
      <c r="K69" s="283" t="s">
        <v>69</v>
      </c>
      <c r="M69" s="215"/>
      <c r="N69" s="215"/>
      <c r="O69" s="215"/>
      <c r="P69" s="215"/>
      <c r="Q69" s="215"/>
      <c r="R69" s="215"/>
      <c r="S69" s="215"/>
      <c r="T69" s="215"/>
      <c r="U69" s="259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</row>
    <row r="70" spans="1:49" s="216" customFormat="1" ht="30" customHeight="1" x14ac:dyDescent="0.25">
      <c r="A70" s="280"/>
      <c r="B70" s="249" t="s">
        <v>162</v>
      </c>
      <c r="C70" s="284" t="s">
        <v>97</v>
      </c>
      <c r="D70" s="57" t="str">
        <f>IF(E5&gt;0,ROUND(($E$5*5%),0),"S/O")</f>
        <v>S/O</v>
      </c>
      <c r="E70" s="57" t="str">
        <f>IF(D70="S/O","S/O",J38)</f>
        <v>S/O</v>
      </c>
      <c r="F70" s="58" t="str">
        <f>IF(D70="S/O","S/O",
IF(ROUND($H$38+$G$38,0)&gt;=ROUND(D70,0),"Oui",
IF(AND(ROUND($H$38+$G$38,0)&gt;=ROUND(75%*D70,0),$H$38+$G$38+MIN(F$25,ROUND(D70-$H$38+$G$38,0))&gt;=ROUND(D70,0)),"Oui","Non")))</f>
        <v>S/O</v>
      </c>
      <c r="G70" s="57" t="str">
        <f>IF(F70="S/O","S/O",ROUND(J38-D70,0))</f>
        <v>S/O</v>
      </c>
      <c r="H70" s="151" t="str">
        <f>IF(F70="S/O","S/O",
IF(AND(OR($A$65=2,$A$65=3),F$25&gt;0,N(G38)+N(H38)&gt;=75%*N(D70)),MAX(ROUND($D$70-$G$38-$H$38,0),0),0))</f>
        <v>S/O</v>
      </c>
      <c r="I70" s="271"/>
      <c r="J70" s="285"/>
      <c r="K70" s="283" t="s">
        <v>57</v>
      </c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</row>
    <row r="71" spans="1:49" s="216" customFormat="1" ht="18" customHeight="1" x14ac:dyDescent="0.25">
      <c r="A71" s="199"/>
      <c r="B71" s="199"/>
      <c r="C71" s="199"/>
      <c r="D71" s="199"/>
      <c r="E71" s="199"/>
      <c r="F71" s="199"/>
      <c r="G71" s="199"/>
      <c r="H71" s="199"/>
      <c r="I71" s="286"/>
      <c r="J71" s="287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</row>
    <row r="72" spans="1:49" s="216" customFormat="1" ht="18" hidden="1" customHeight="1" x14ac:dyDescent="0.25">
      <c r="A72" s="199"/>
      <c r="B72" s="199"/>
      <c r="C72" s="199"/>
      <c r="D72" s="199"/>
      <c r="E72" s="199"/>
      <c r="F72" s="199"/>
      <c r="G72" s="199"/>
      <c r="H72" s="199"/>
      <c r="I72" s="288"/>
      <c r="J72" s="286"/>
      <c r="K72" s="286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</row>
    <row r="73" spans="1:49" s="216" customFormat="1" ht="18" hidden="1" customHeight="1" x14ac:dyDescent="0.25">
      <c r="A73" s="199"/>
      <c r="B73" s="199"/>
      <c r="C73" s="199"/>
      <c r="D73" s="199"/>
      <c r="E73" s="199"/>
      <c r="F73" s="199"/>
      <c r="G73" s="199"/>
      <c r="H73" s="199"/>
      <c r="I73" s="239"/>
      <c r="J73" s="239"/>
      <c r="K73" s="239"/>
      <c r="L73" s="239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</row>
    <row r="74" spans="1:49" s="289" customFormat="1" ht="18" hidden="1" customHeight="1" x14ac:dyDescent="0.25">
      <c r="H74" s="239"/>
      <c r="I74" s="239"/>
      <c r="J74" s="239"/>
      <c r="K74" s="239"/>
      <c r="L74" s="290"/>
      <c r="M74" s="215"/>
      <c r="N74" s="290"/>
      <c r="O74" s="290"/>
      <c r="P74" s="290"/>
      <c r="Q74" s="290"/>
      <c r="R74" s="290"/>
      <c r="S74" s="290"/>
      <c r="T74" s="290"/>
      <c r="U74" s="290"/>
      <c r="V74" s="215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</row>
    <row r="75" spans="1:49" s="165" customFormat="1" ht="18" hidden="1" customHeight="1" x14ac:dyDescent="0.25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90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</row>
    <row r="76" spans="1:49" s="165" customFormat="1" ht="18" hidden="1" customHeight="1" x14ac:dyDescent="0.25">
      <c r="A76" s="215"/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90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</row>
    <row r="77" spans="1:49" s="216" customFormat="1" ht="18" hidden="1" customHeight="1" x14ac:dyDescent="0.25">
      <c r="C77" s="165"/>
      <c r="D77" s="165"/>
      <c r="E77" s="165"/>
      <c r="F77" s="165"/>
      <c r="G77" s="165"/>
      <c r="H77" s="165"/>
      <c r="I77" s="215"/>
      <c r="J77" s="215"/>
      <c r="K77" s="215"/>
      <c r="L77" s="215"/>
      <c r="M77" s="215"/>
      <c r="N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</row>
    <row r="78" spans="1:49" s="291" customFormat="1" ht="20.100000000000001" customHeight="1" x14ac:dyDescent="0.25">
      <c r="A78" s="443" t="s">
        <v>71</v>
      </c>
      <c r="B78" s="443"/>
      <c r="C78" s="378"/>
      <c r="E78" s="206"/>
      <c r="F78" s="206"/>
      <c r="G78" s="206"/>
      <c r="H78" s="206"/>
      <c r="I78" s="206"/>
      <c r="J78" s="206"/>
      <c r="K78" s="206"/>
      <c r="L78" s="206"/>
      <c r="M78" s="215"/>
      <c r="N78" s="206"/>
      <c r="O78" s="206"/>
      <c r="P78" s="206"/>
      <c r="Q78" s="206"/>
      <c r="R78" s="206"/>
      <c r="S78" s="206"/>
      <c r="T78" s="206"/>
      <c r="U78" s="206"/>
      <c r="V78" s="215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spans="1:49" s="291" customFormat="1" ht="30" customHeight="1" x14ac:dyDescent="0.25">
      <c r="A79" s="292"/>
      <c r="B79" s="292"/>
      <c r="C79" s="293"/>
      <c r="D79" s="444" t="s">
        <v>76</v>
      </c>
      <c r="E79" s="444"/>
      <c r="F79" s="445"/>
      <c r="G79" s="446" t="str">
        <f>B70</f>
        <v>Programme des enveloppes des distributeurs - Langue française</v>
      </c>
      <c r="H79" s="447"/>
      <c r="I79" s="448"/>
      <c r="J79"/>
      <c r="K79"/>
      <c r="L79"/>
      <c r="M79" s="199"/>
      <c r="N79" s="199"/>
      <c r="O79" s="199"/>
      <c r="P79" s="199"/>
      <c r="Q79" s="199"/>
      <c r="R79" s="199"/>
      <c r="S79" s="206"/>
      <c r="T79" s="206"/>
      <c r="U79" s="206"/>
      <c r="V79" s="215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</row>
    <row r="80" spans="1:49" s="297" customFormat="1" ht="48" customHeight="1" x14ac:dyDescent="0.25">
      <c r="A80" s="230"/>
      <c r="B80" s="438" t="s">
        <v>51</v>
      </c>
      <c r="C80" s="439"/>
      <c r="D80" s="55" t="s">
        <v>68</v>
      </c>
      <c r="E80" s="55" t="s">
        <v>77</v>
      </c>
      <c r="F80" s="55" t="s">
        <v>59</v>
      </c>
      <c r="G80" s="294" t="s">
        <v>68</v>
      </c>
      <c r="H80" s="294" t="s">
        <v>77</v>
      </c>
      <c r="I80" s="294" t="s">
        <v>59</v>
      </c>
      <c r="J80"/>
      <c r="K80"/>
      <c r="L80"/>
      <c r="M80" s="199"/>
      <c r="N80" s="199"/>
      <c r="O80" s="199"/>
      <c r="P80" s="199"/>
      <c r="Q80" s="199"/>
      <c r="R80" s="199"/>
      <c r="S80" s="295"/>
      <c r="T80" s="296"/>
      <c r="U80" s="296"/>
      <c r="V80" s="217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</row>
    <row r="81" spans="1:41" s="289" customFormat="1" ht="110.1" customHeight="1" x14ac:dyDescent="0.25">
      <c r="A81" s="298"/>
      <c r="B81" s="299" t="str">
        <f>B70</f>
        <v>Programme des enveloppes des distributeurs - Langue française</v>
      </c>
      <c r="C81" s="299" t="s">
        <v>160</v>
      </c>
      <c r="D81" s="13" t="str">
        <f>IF(AND(C25&gt;0,E5&gt;0),ROUND(E5*49%,0),"S/O")</f>
        <v>S/O</v>
      </c>
      <c r="E81" s="14" t="str">
        <f>IF(D81="S/O","S/O",IF(ROUND(C25,0)&gt;ROUND(G81,0),"Non","Oui"))</f>
        <v>S/O</v>
      </c>
      <c r="F81" s="13" t="str">
        <f>IF(E81="Non",C25-D81,"S/O")</f>
        <v>S/O</v>
      </c>
      <c r="G81" s="13" t="str">
        <f>IF(AND(C25&gt;0,E5&gt;0),ROUND(E5*49%,0),"S/O")</f>
        <v>S/O</v>
      </c>
      <c r="H81" s="14" t="str">
        <f>IF(G81="S/O","S/O",IF(ROUND(C25,0)&gt;ROUND(G81,0),"Non","Oui"))</f>
        <v>S/O</v>
      </c>
      <c r="I81" s="13" t="str">
        <f>IF(H81="Non",C25-G81,"S/O")</f>
        <v>S/O</v>
      </c>
      <c r="J81"/>
      <c r="K81"/>
      <c r="L81"/>
      <c r="M81" s="199"/>
      <c r="N81" s="199"/>
      <c r="O81" s="199"/>
      <c r="P81" s="199"/>
      <c r="Q81" s="199"/>
      <c r="R81" s="199"/>
      <c r="S81" s="290"/>
      <c r="T81" s="290"/>
      <c r="U81" s="290"/>
      <c r="V81" s="217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41" x14ac:dyDescent="0.25">
      <c r="M82" s="239"/>
      <c r="N82" s="239"/>
      <c r="O82" s="239"/>
      <c r="AL82" s="176"/>
      <c r="AM82" s="176"/>
      <c r="AN82" s="176"/>
      <c r="AO82" s="176"/>
    </row>
    <row r="83" spans="1:41" x14ac:dyDescent="0.25">
      <c r="A83" s="199"/>
      <c r="B83" s="199"/>
      <c r="C83" s="199"/>
      <c r="D83" s="199"/>
      <c r="E83" s="199"/>
      <c r="F83" s="199"/>
      <c r="G83" s="123"/>
      <c r="H83" s="199"/>
      <c r="I83" s="199"/>
      <c r="J83" s="123"/>
      <c r="K83" s="199"/>
      <c r="L83" s="199"/>
      <c r="M83" s="239"/>
      <c r="N83" s="239"/>
      <c r="O83" s="239"/>
      <c r="AL83" s="176"/>
      <c r="AM83" s="176"/>
      <c r="AN83" s="176"/>
      <c r="AO83" s="176"/>
    </row>
    <row r="84" spans="1:41" x14ac:dyDescent="0.25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239"/>
      <c r="N84" s="239"/>
      <c r="O84" s="239"/>
      <c r="AL84" s="176"/>
      <c r="AM84" s="176"/>
      <c r="AN84" s="176"/>
      <c r="AO84" s="176"/>
    </row>
    <row r="85" spans="1:41" x14ac:dyDescent="0.25">
      <c r="A85" s="199"/>
      <c r="B85" s="199"/>
      <c r="C85" s="199"/>
      <c r="D85" s="199"/>
      <c r="E85" s="199"/>
      <c r="F85" s="199"/>
      <c r="G85" s="300"/>
      <c r="H85" s="199"/>
      <c r="I85" s="199"/>
      <c r="J85" s="199"/>
      <c r="K85" s="199"/>
      <c r="L85" s="199"/>
      <c r="M85" s="239"/>
      <c r="N85" s="239"/>
      <c r="O85" s="239"/>
      <c r="AL85" s="176"/>
      <c r="AM85" s="176"/>
      <c r="AN85" s="176"/>
      <c r="AO85" s="176"/>
    </row>
    <row r="86" spans="1:41" x14ac:dyDescent="0.25">
      <c r="A86" s="199"/>
      <c r="B86" s="199"/>
      <c r="C86" s="199"/>
      <c r="D86" s="199"/>
      <c r="E86" s="199"/>
      <c r="F86" s="199"/>
      <c r="G86" s="199"/>
      <c r="H86" s="301"/>
      <c r="I86" s="199"/>
      <c r="J86" s="199"/>
      <c r="K86" s="199"/>
      <c r="L86" s="199"/>
      <c r="M86" s="239"/>
      <c r="N86" s="239"/>
      <c r="O86" s="239"/>
      <c r="AL86" s="176"/>
      <c r="AM86" s="176"/>
      <c r="AN86" s="176"/>
      <c r="AO86" s="176"/>
    </row>
    <row r="87" spans="1:41" x14ac:dyDescent="0.25">
      <c r="A87" s="199"/>
      <c r="B87" s="199"/>
      <c r="C87" s="199"/>
      <c r="D87" s="199"/>
      <c r="E87" s="199"/>
      <c r="F87" s="199"/>
      <c r="G87" s="199"/>
      <c r="H87" s="301"/>
      <c r="I87" s="199"/>
      <c r="J87" s="199"/>
      <c r="K87" s="199"/>
      <c r="L87" s="199"/>
      <c r="M87" s="239"/>
      <c r="N87" s="239"/>
      <c r="O87" s="239"/>
      <c r="AL87" s="176"/>
      <c r="AM87" s="176"/>
      <c r="AN87" s="176"/>
      <c r="AO87" s="176"/>
    </row>
    <row r="88" spans="1:41" x14ac:dyDescent="0.25">
      <c r="A88" s="199"/>
      <c r="B88" s="199"/>
      <c r="C88" s="199"/>
      <c r="D88" s="199"/>
      <c r="E88" s="199"/>
      <c r="F88" s="199"/>
      <c r="G88" s="301"/>
      <c r="H88" s="123"/>
      <c r="I88" s="302"/>
      <c r="J88" s="199"/>
      <c r="K88" s="199"/>
      <c r="L88" s="199"/>
      <c r="M88" s="239"/>
      <c r="N88" s="239"/>
      <c r="O88" s="239"/>
      <c r="AL88" s="176"/>
      <c r="AM88" s="176"/>
      <c r="AN88" s="176"/>
      <c r="AO88" s="176"/>
    </row>
    <row r="89" spans="1:41" x14ac:dyDescent="0.25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239"/>
      <c r="N89" s="239"/>
      <c r="O89" s="239"/>
      <c r="AL89" s="176"/>
      <c r="AM89" s="176"/>
      <c r="AN89" s="176"/>
      <c r="AO89" s="176"/>
    </row>
    <row r="90" spans="1:41" x14ac:dyDescent="0.25">
      <c r="A90" s="199"/>
      <c r="B90" s="199"/>
      <c r="C90" s="199"/>
      <c r="D90" s="199"/>
      <c r="E90" s="199"/>
      <c r="F90" s="199"/>
      <c r="G90" s="199"/>
      <c r="H90" s="303"/>
      <c r="I90" s="199"/>
      <c r="J90" s="199"/>
      <c r="K90" s="199"/>
      <c r="L90" s="199"/>
      <c r="M90" s="239"/>
      <c r="N90" s="239"/>
      <c r="O90" s="239"/>
      <c r="AL90" s="176"/>
      <c r="AM90" s="176"/>
      <c r="AN90" s="176"/>
      <c r="AO90" s="176"/>
    </row>
    <row r="91" spans="1:41" x14ac:dyDescent="0.2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AL91" s="176"/>
      <c r="AM91" s="176"/>
      <c r="AN91" s="176"/>
      <c r="AO91" s="176"/>
    </row>
    <row r="92" spans="1:41" x14ac:dyDescent="0.2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AL92" s="176"/>
      <c r="AM92" s="176"/>
      <c r="AN92" s="176"/>
      <c r="AO92" s="176"/>
    </row>
    <row r="93" spans="1:41" x14ac:dyDescent="0.25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AL93" s="176"/>
      <c r="AM93" s="176"/>
      <c r="AN93" s="176"/>
      <c r="AO93" s="176"/>
    </row>
    <row r="94" spans="1:41" x14ac:dyDescent="0.25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AL94" s="176"/>
      <c r="AM94" s="176"/>
      <c r="AN94" s="176"/>
      <c r="AO94" s="176"/>
    </row>
    <row r="95" spans="1:41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AL95" s="176"/>
      <c r="AM95" s="176"/>
      <c r="AN95" s="176"/>
      <c r="AO95" s="176"/>
    </row>
    <row r="96" spans="1:41" x14ac:dyDescent="0.25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AL96" s="176"/>
      <c r="AM96" s="176"/>
      <c r="AN96" s="176"/>
      <c r="AO96" s="176"/>
    </row>
    <row r="97" spans="1:41" x14ac:dyDescent="0.25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AL97" s="176"/>
      <c r="AM97" s="176"/>
      <c r="AN97" s="176"/>
      <c r="AO97" s="176"/>
    </row>
    <row r="98" spans="1:41" s="190" customFormat="1" x14ac:dyDescent="0.25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</row>
    <row r="99" spans="1:41" s="190" customFormat="1" x14ac:dyDescent="0.25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</row>
    <row r="100" spans="1:41" s="190" customFormat="1" x14ac:dyDescent="0.25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</row>
    <row r="101" spans="1:41" x14ac:dyDescent="0.2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</row>
    <row r="102" spans="1:41" x14ac:dyDescent="0.2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</row>
    <row r="103" spans="1:41" x14ac:dyDescent="0.25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</row>
    <row r="104" spans="1:41" x14ac:dyDescent="0.25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</row>
    <row r="105" spans="1:41" x14ac:dyDescent="0.25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</row>
    <row r="106" spans="1:41" x14ac:dyDescent="0.25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</row>
    <row r="107" spans="1:41" x14ac:dyDescent="0.25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</row>
    <row r="108" spans="1:41" x14ac:dyDescent="0.25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</row>
    <row r="109" spans="1:41" x14ac:dyDescent="0.25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</row>
    <row r="110" spans="1:41" x14ac:dyDescent="0.25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</row>
    <row r="111" spans="1:41" x14ac:dyDescent="0.25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</row>
    <row r="112" spans="1:41" x14ac:dyDescent="0.25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</row>
    <row r="113" spans="1:12" x14ac:dyDescent="0.25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</row>
    <row r="114" spans="1:12" x14ac:dyDescent="0.25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</row>
    <row r="115" spans="1:12" x14ac:dyDescent="0.25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</row>
    <row r="116" spans="1:12" x14ac:dyDescent="0.25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</row>
    <row r="117" spans="1:12" x14ac:dyDescent="0.25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</row>
    <row r="118" spans="1:12" x14ac:dyDescent="0.25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</row>
    <row r="119" spans="1:12" x14ac:dyDescent="0.25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</row>
    <row r="120" spans="1:12" x14ac:dyDescent="0.25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</row>
    <row r="121" spans="1:12" x14ac:dyDescent="0.25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</row>
    <row r="122" spans="1:12" x14ac:dyDescent="0.25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</row>
    <row r="123" spans="1:12" x14ac:dyDescent="0.25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</row>
    <row r="124" spans="1:12" x14ac:dyDescent="0.25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</row>
    <row r="125" spans="1:12" x14ac:dyDescent="0.25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</row>
    <row r="126" spans="1:12" x14ac:dyDescent="0.25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</row>
    <row r="127" spans="1:12" x14ac:dyDescent="0.25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</row>
    <row r="128" spans="1:12" x14ac:dyDescent="0.25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</row>
    <row r="129" spans="1:12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</row>
    <row r="130" spans="1:12" x14ac:dyDescent="0.25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</row>
    <row r="131" spans="1:12" x14ac:dyDescent="0.25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</row>
    <row r="132" spans="1:12" x14ac:dyDescent="0.25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</row>
    <row r="133" spans="1:12" x14ac:dyDescent="0.25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</row>
    <row r="134" spans="1:12" x14ac:dyDescent="0.25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</row>
    <row r="135" spans="1:12" x14ac:dyDescent="0.25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</row>
    <row r="136" spans="1:12" x14ac:dyDescent="0.25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</row>
    <row r="137" spans="1:12" x14ac:dyDescent="0.25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</row>
    <row r="138" spans="1:12" x14ac:dyDescent="0.25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</row>
    <row r="139" spans="1:12" x14ac:dyDescent="0.25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</row>
    <row r="140" spans="1:12" x14ac:dyDescent="0.25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</row>
    <row r="141" spans="1:12" x14ac:dyDescent="0.25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</row>
    <row r="142" spans="1:12" x14ac:dyDescent="0.25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</row>
    <row r="143" spans="1:12" x14ac:dyDescent="0.25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</row>
    <row r="144" spans="1:12" x14ac:dyDescent="0.25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</row>
    <row r="145" spans="1:12" x14ac:dyDescent="0.25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</row>
    <row r="146" spans="1:12" x14ac:dyDescent="0.25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</row>
    <row r="147" spans="1:12" x14ac:dyDescent="0.25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</row>
    <row r="148" spans="1:12" x14ac:dyDescent="0.25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</row>
    <row r="149" spans="1:12" x14ac:dyDescent="0.2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</row>
    <row r="150" spans="1:12" x14ac:dyDescent="0.25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</row>
    <row r="151" spans="1:12" x14ac:dyDescent="0.25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</row>
    <row r="152" spans="1:12" x14ac:dyDescent="0.25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</row>
    <row r="153" spans="1:12" x14ac:dyDescent="0.25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</row>
    <row r="154" spans="1:12" x14ac:dyDescent="0.25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</row>
    <row r="155" spans="1:12" x14ac:dyDescent="0.25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</row>
    <row r="156" spans="1:12" x14ac:dyDescent="0.25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</row>
    <row r="157" spans="1:12" x14ac:dyDescent="0.25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</row>
    <row r="158" spans="1:12" x14ac:dyDescent="0.25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</row>
    <row r="159" spans="1:12" x14ac:dyDescent="0.25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</row>
    <row r="160" spans="1:12" x14ac:dyDescent="0.25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</row>
    <row r="161" spans="1:12" x14ac:dyDescent="0.25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</row>
    <row r="162" spans="1:12" x14ac:dyDescent="0.25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</row>
    <row r="163" spans="1:12" x14ac:dyDescent="0.25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</row>
    <row r="164" spans="1:12" x14ac:dyDescent="0.25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</row>
    <row r="165" spans="1:12" x14ac:dyDescent="0.25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</row>
    <row r="166" spans="1:12" x14ac:dyDescent="0.25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</row>
    <row r="167" spans="1:12" x14ac:dyDescent="0.25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</row>
    <row r="168" spans="1:12" x14ac:dyDescent="0.25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</row>
    <row r="169" spans="1:12" x14ac:dyDescent="0.25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</row>
    <row r="170" spans="1:12" x14ac:dyDescent="0.25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</row>
    <row r="171" spans="1:12" x14ac:dyDescent="0.25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</row>
    <row r="172" spans="1:12" x14ac:dyDescent="0.25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</row>
    <row r="173" spans="1:12" x14ac:dyDescent="0.25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</row>
    <row r="174" spans="1:12" x14ac:dyDescent="0.25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</row>
    <row r="175" spans="1:12" x14ac:dyDescent="0.25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</row>
    <row r="176" spans="1:12" x14ac:dyDescent="0.25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</row>
    <row r="177" spans="1:12" x14ac:dyDescent="0.25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</row>
    <row r="178" spans="1:12" x14ac:dyDescent="0.25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</row>
    <row r="179" spans="1:12" x14ac:dyDescent="0.25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</row>
    <row r="180" spans="1:12" x14ac:dyDescent="0.25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</row>
    <row r="181" spans="1:12" x14ac:dyDescent="0.25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</row>
    <row r="182" spans="1:12" x14ac:dyDescent="0.25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</row>
    <row r="183" spans="1:12" x14ac:dyDescent="0.25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</row>
    <row r="184" spans="1:12" x14ac:dyDescent="0.25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</row>
    <row r="185" spans="1:12" x14ac:dyDescent="0.25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</row>
    <row r="186" spans="1:12" x14ac:dyDescent="0.25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</row>
    <row r="187" spans="1:12" x14ac:dyDescent="0.25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</row>
    <row r="188" spans="1:12" x14ac:dyDescent="0.25">
      <c r="A188" s="199"/>
      <c r="B188" s="199"/>
      <c r="C188" s="199"/>
      <c r="D188" s="199"/>
      <c r="E188" s="199"/>
      <c r="F188" s="199"/>
      <c r="G188" s="199"/>
      <c r="H188" s="199"/>
      <c r="I188" s="199"/>
      <c r="J188" s="199"/>
      <c r="K188" s="199"/>
      <c r="L188" s="199"/>
    </row>
    <row r="189" spans="1:12" x14ac:dyDescent="0.25">
      <c r="A189" s="199"/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</row>
    <row r="190" spans="1:12" x14ac:dyDescent="0.25">
      <c r="A190" s="199"/>
      <c r="B190" s="199"/>
      <c r="C190" s="199"/>
      <c r="D190" s="199"/>
      <c r="E190" s="199"/>
      <c r="F190" s="199"/>
      <c r="G190" s="199"/>
      <c r="H190" s="199"/>
      <c r="I190" s="199"/>
      <c r="J190" s="199"/>
      <c r="K190" s="199"/>
      <c r="L190" s="199"/>
    </row>
    <row r="191" spans="1:12" x14ac:dyDescent="0.25">
      <c r="A191" s="199"/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</row>
    <row r="192" spans="1:12" x14ac:dyDescent="0.25">
      <c r="A192" s="199"/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</row>
    <row r="193" spans="1:12" x14ac:dyDescent="0.25">
      <c r="A193" s="199"/>
      <c r="B193" s="199"/>
      <c r="C193" s="199"/>
      <c r="D193" s="199"/>
      <c r="E193" s="199"/>
      <c r="F193" s="199"/>
      <c r="G193" s="199"/>
      <c r="H193" s="199"/>
      <c r="I193" s="199"/>
      <c r="J193" s="199"/>
      <c r="K193" s="199"/>
      <c r="L193" s="199"/>
    </row>
    <row r="194" spans="1:12" x14ac:dyDescent="0.25">
      <c r="A194" s="199"/>
      <c r="B194" s="199"/>
      <c r="C194" s="199"/>
      <c r="D194" s="199"/>
      <c r="E194" s="199"/>
      <c r="F194" s="199"/>
      <c r="G194" s="199"/>
      <c r="H194" s="199"/>
      <c r="I194" s="199"/>
      <c r="J194" s="199"/>
      <c r="K194" s="199"/>
      <c r="L194" s="199"/>
    </row>
    <row r="195" spans="1:12" x14ac:dyDescent="0.25">
      <c r="A195" s="199"/>
      <c r="B195" s="199"/>
      <c r="C195" s="199"/>
      <c r="D195" s="199"/>
      <c r="E195" s="199"/>
      <c r="F195" s="199"/>
      <c r="G195" s="199"/>
      <c r="H195" s="199"/>
      <c r="I195" s="199"/>
      <c r="J195" s="199"/>
      <c r="K195" s="199"/>
      <c r="L195" s="199"/>
    </row>
    <row r="196" spans="1:12" x14ac:dyDescent="0.25">
      <c r="A196" s="199"/>
      <c r="B196" s="199"/>
      <c r="C196" s="199"/>
      <c r="D196" s="199"/>
      <c r="E196" s="199"/>
      <c r="F196" s="199"/>
      <c r="G196" s="199"/>
      <c r="H196" s="199"/>
      <c r="I196" s="199"/>
      <c r="J196" s="199"/>
      <c r="K196" s="199"/>
      <c r="L196" s="199"/>
    </row>
    <row r="197" spans="1:12" x14ac:dyDescent="0.25">
      <c r="A197" s="199"/>
      <c r="B197" s="199"/>
      <c r="C197" s="199"/>
      <c r="D197" s="199"/>
      <c r="E197" s="199"/>
      <c r="F197" s="199"/>
      <c r="G197" s="199"/>
      <c r="H197" s="199"/>
      <c r="I197" s="199"/>
      <c r="J197" s="199"/>
      <c r="K197" s="199"/>
      <c r="L197" s="199"/>
    </row>
    <row r="198" spans="1:12" x14ac:dyDescent="0.25">
      <c r="A198" s="199"/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  <c r="L198" s="199"/>
    </row>
    <row r="199" spans="1:12" x14ac:dyDescent="0.25">
      <c r="A199" s="199"/>
      <c r="B199" s="199"/>
      <c r="C199" s="199"/>
      <c r="D199" s="199"/>
      <c r="E199" s="199"/>
      <c r="F199" s="199"/>
      <c r="G199" s="199"/>
      <c r="H199" s="199"/>
      <c r="I199" s="199"/>
      <c r="J199" s="199"/>
      <c r="K199" s="199"/>
      <c r="L199" s="199"/>
    </row>
    <row r="200" spans="1:12" x14ac:dyDescent="0.25">
      <c r="A200" s="199"/>
      <c r="B200" s="199"/>
      <c r="C200" s="199"/>
      <c r="D200" s="199"/>
      <c r="E200" s="199"/>
      <c r="F200" s="199"/>
      <c r="G200" s="199"/>
      <c r="H200" s="199"/>
      <c r="I200" s="199"/>
      <c r="J200" s="199"/>
      <c r="K200" s="199"/>
      <c r="L200" s="199"/>
    </row>
    <row r="201" spans="1:12" x14ac:dyDescent="0.25">
      <c r="A201" s="199"/>
      <c r="B201" s="199"/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</row>
    <row r="202" spans="1:12" x14ac:dyDescent="0.25">
      <c r="A202" s="199"/>
      <c r="B202" s="199"/>
      <c r="C202" s="199"/>
      <c r="D202" s="199"/>
      <c r="E202" s="199"/>
      <c r="F202" s="199"/>
      <c r="G202" s="199"/>
      <c r="H202" s="199"/>
      <c r="I202" s="199"/>
      <c r="J202" s="199"/>
      <c r="K202" s="199"/>
      <c r="L202" s="199"/>
    </row>
    <row r="203" spans="1:12" x14ac:dyDescent="0.25">
      <c r="A203" s="199"/>
      <c r="B203" s="199"/>
      <c r="C203" s="199"/>
      <c r="D203" s="199"/>
      <c r="E203" s="199"/>
      <c r="F203" s="199"/>
      <c r="G203" s="199"/>
      <c r="H203" s="199"/>
      <c r="I203" s="199"/>
      <c r="J203" s="199"/>
      <c r="K203" s="199"/>
      <c r="L203" s="199"/>
    </row>
    <row r="204" spans="1:12" x14ac:dyDescent="0.25">
      <c r="A204" s="199"/>
      <c r="B204" s="199"/>
      <c r="C204" s="199"/>
      <c r="D204" s="199"/>
      <c r="E204" s="199"/>
      <c r="F204" s="199"/>
      <c r="G204" s="199"/>
      <c r="H204" s="199"/>
      <c r="I204" s="199"/>
      <c r="J204" s="199"/>
      <c r="K204" s="199"/>
      <c r="L204" s="199"/>
    </row>
    <row r="205" spans="1:12" x14ac:dyDescent="0.25">
      <c r="A205" s="199"/>
      <c r="B205" s="199"/>
      <c r="C205" s="199"/>
      <c r="D205" s="199"/>
      <c r="E205" s="199"/>
      <c r="F205" s="199"/>
      <c r="G205" s="199"/>
      <c r="H205" s="199"/>
      <c r="I205" s="199"/>
      <c r="J205" s="199"/>
      <c r="K205" s="199"/>
      <c r="L205" s="199"/>
    </row>
    <row r="206" spans="1:12" x14ac:dyDescent="0.25">
      <c r="A206" s="199"/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</row>
    <row r="207" spans="1:12" x14ac:dyDescent="0.25">
      <c r="A207" s="199"/>
      <c r="B207" s="199"/>
      <c r="C207" s="199"/>
      <c r="D207" s="199"/>
      <c r="E207" s="199"/>
      <c r="F207" s="199"/>
      <c r="G207" s="199"/>
      <c r="H207" s="199"/>
      <c r="I207" s="199"/>
      <c r="J207" s="199"/>
      <c r="K207" s="199"/>
      <c r="L207" s="199"/>
    </row>
    <row r="208" spans="1:12" x14ac:dyDescent="0.25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</row>
    <row r="209" spans="1:12" x14ac:dyDescent="0.25">
      <c r="A209" s="199"/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</row>
    <row r="210" spans="1:12" x14ac:dyDescent="0.25">
      <c r="A210" s="199"/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</row>
    <row r="211" spans="1:12" x14ac:dyDescent="0.25">
      <c r="A211" s="199"/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</row>
    <row r="212" spans="1:12" x14ac:dyDescent="0.25">
      <c r="A212" s="199"/>
      <c r="B212" s="199"/>
      <c r="C212" s="199"/>
      <c r="D212" s="199"/>
      <c r="E212" s="199"/>
      <c r="F212" s="199"/>
      <c r="G212" s="199"/>
      <c r="H212" s="199"/>
      <c r="I212" s="199"/>
      <c r="J212" s="199"/>
      <c r="K212" s="199"/>
      <c r="L212" s="199"/>
    </row>
    <row r="213" spans="1:12" x14ac:dyDescent="0.25">
      <c r="A213" s="199"/>
      <c r="B213" s="199"/>
      <c r="C213" s="199"/>
      <c r="D213" s="199"/>
      <c r="E213" s="199"/>
      <c r="F213" s="199"/>
      <c r="G213" s="199"/>
      <c r="H213" s="199"/>
      <c r="I213" s="199"/>
      <c r="J213" s="199"/>
      <c r="K213" s="199"/>
      <c r="L213" s="199"/>
    </row>
    <row r="214" spans="1:12" x14ac:dyDescent="0.25">
      <c r="A214" s="199"/>
      <c r="B214" s="199"/>
      <c r="C214" s="199"/>
      <c r="D214" s="199"/>
      <c r="E214" s="199"/>
      <c r="F214" s="199"/>
      <c r="G214" s="199"/>
      <c r="H214" s="199"/>
      <c r="I214" s="199"/>
      <c r="J214" s="199"/>
      <c r="K214" s="199"/>
      <c r="L214" s="199"/>
    </row>
    <row r="215" spans="1:12" x14ac:dyDescent="0.25">
      <c r="A215" s="199"/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</row>
    <row r="216" spans="1:12" x14ac:dyDescent="0.25">
      <c r="A216" s="199"/>
      <c r="B216" s="199"/>
      <c r="C216" s="199"/>
      <c r="D216" s="199"/>
      <c r="E216" s="199"/>
      <c r="F216" s="199"/>
      <c r="G216" s="199"/>
      <c r="H216" s="199"/>
      <c r="I216" s="199"/>
      <c r="J216" s="199"/>
      <c r="K216" s="199"/>
      <c r="L216" s="199"/>
    </row>
    <row r="217" spans="1:12" x14ac:dyDescent="0.25">
      <c r="A217" s="199"/>
      <c r="B217" s="199"/>
      <c r="C217" s="199"/>
      <c r="D217" s="199"/>
      <c r="E217" s="199"/>
      <c r="F217" s="199"/>
      <c r="G217" s="199"/>
      <c r="H217" s="199"/>
      <c r="I217" s="199"/>
      <c r="J217" s="199"/>
      <c r="K217" s="199"/>
      <c r="L217" s="199"/>
    </row>
    <row r="218" spans="1:12" x14ac:dyDescent="0.25">
      <c r="A218" s="199"/>
      <c r="B218" s="199"/>
      <c r="C218" s="199"/>
      <c r="D218" s="199"/>
      <c r="E218" s="199"/>
      <c r="F218" s="199"/>
      <c r="G218" s="199"/>
      <c r="H218" s="199"/>
      <c r="I218" s="199"/>
      <c r="J218" s="199"/>
      <c r="K218" s="199"/>
      <c r="L218" s="199"/>
    </row>
    <row r="219" spans="1:12" x14ac:dyDescent="0.25">
      <c r="A219" s="199"/>
      <c r="B219" s="199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</row>
    <row r="220" spans="1:12" x14ac:dyDescent="0.25">
      <c r="A220" s="199"/>
      <c r="B220" s="199"/>
      <c r="C220" s="199"/>
      <c r="D220" s="199"/>
      <c r="E220" s="199"/>
      <c r="F220" s="199"/>
      <c r="G220" s="199"/>
      <c r="H220" s="199"/>
      <c r="I220" s="199"/>
      <c r="J220" s="199"/>
      <c r="K220" s="199"/>
      <c r="L220" s="199"/>
    </row>
    <row r="221" spans="1:12" x14ac:dyDescent="0.25">
      <c r="A221" s="199"/>
      <c r="B221" s="199"/>
      <c r="C221" s="199"/>
      <c r="D221" s="199"/>
      <c r="E221" s="199"/>
      <c r="F221" s="199"/>
      <c r="G221" s="199"/>
      <c r="H221" s="199"/>
      <c r="I221" s="199"/>
      <c r="J221" s="199"/>
      <c r="K221" s="199"/>
      <c r="L221" s="199"/>
    </row>
    <row r="222" spans="1:12" x14ac:dyDescent="0.25">
      <c r="A222" s="199"/>
      <c r="B222" s="199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</row>
    <row r="223" spans="1:12" x14ac:dyDescent="0.25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</row>
    <row r="224" spans="1:12" x14ac:dyDescent="0.25">
      <c r="A224" s="199"/>
      <c r="B224" s="199"/>
      <c r="C224" s="199"/>
      <c r="D224" s="199"/>
      <c r="E224" s="199"/>
      <c r="F224" s="199"/>
      <c r="G224" s="199"/>
      <c r="H224" s="199"/>
      <c r="I224" s="199"/>
      <c r="J224" s="199"/>
      <c r="K224" s="199"/>
      <c r="L224" s="199"/>
    </row>
    <row r="225" spans="1:12" x14ac:dyDescent="0.25">
      <c r="A225" s="199"/>
      <c r="B225" s="199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</row>
    <row r="226" spans="1:12" x14ac:dyDescent="0.25">
      <c r="A226" s="199"/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</row>
    <row r="227" spans="1:12" x14ac:dyDescent="0.25">
      <c r="A227" s="199"/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</row>
    <row r="228" spans="1:12" x14ac:dyDescent="0.25">
      <c r="A228" s="199"/>
      <c r="B228" s="199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</row>
    <row r="229" spans="1:12" x14ac:dyDescent="0.25">
      <c r="A229" s="199"/>
      <c r="B229" s="199"/>
      <c r="C229" s="199"/>
      <c r="D229" s="199"/>
      <c r="E229" s="199"/>
      <c r="F229" s="199"/>
      <c r="G229" s="199"/>
      <c r="H229" s="199"/>
      <c r="I229" s="199"/>
      <c r="J229" s="199"/>
      <c r="K229" s="199"/>
      <c r="L229" s="199"/>
    </row>
    <row r="230" spans="1:12" x14ac:dyDescent="0.25">
      <c r="A230" s="199"/>
      <c r="B230" s="199"/>
      <c r="C230" s="199"/>
      <c r="D230" s="199"/>
      <c r="E230" s="199"/>
      <c r="F230" s="199"/>
      <c r="G230" s="199"/>
      <c r="H230" s="199"/>
      <c r="I230" s="199"/>
      <c r="J230" s="199"/>
      <c r="K230" s="199"/>
      <c r="L230" s="199"/>
    </row>
    <row r="231" spans="1:12" x14ac:dyDescent="0.25">
      <c r="A231" s="199"/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</row>
    <row r="232" spans="1:12" x14ac:dyDescent="0.25">
      <c r="A232" s="199"/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</row>
    <row r="233" spans="1:12" x14ac:dyDescent="0.25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</row>
    <row r="234" spans="1:12" x14ac:dyDescent="0.25">
      <c r="A234" s="199"/>
      <c r="B234" s="199"/>
      <c r="C234" s="199"/>
      <c r="D234" s="199"/>
      <c r="E234" s="199"/>
      <c r="F234" s="199"/>
      <c r="G234" s="199"/>
      <c r="H234" s="199"/>
      <c r="I234" s="199"/>
      <c r="J234" s="199"/>
      <c r="K234" s="199"/>
      <c r="L234" s="199"/>
    </row>
    <row r="235" spans="1:12" x14ac:dyDescent="0.25">
      <c r="A235" s="199"/>
      <c r="B235" s="199"/>
      <c r="C235" s="199"/>
      <c r="D235" s="199"/>
      <c r="E235" s="199"/>
      <c r="F235" s="199"/>
      <c r="G235" s="199"/>
      <c r="H235" s="199"/>
      <c r="I235" s="199"/>
      <c r="J235" s="199"/>
      <c r="K235" s="199"/>
      <c r="L235" s="199"/>
    </row>
    <row r="236" spans="1:12" x14ac:dyDescent="0.25">
      <c r="A236" s="199"/>
      <c r="B236" s="199"/>
      <c r="C236" s="199"/>
      <c r="D236" s="199"/>
      <c r="E236" s="199"/>
      <c r="F236" s="199"/>
      <c r="G236" s="199"/>
      <c r="H236" s="199"/>
      <c r="I236" s="199"/>
      <c r="J236" s="199"/>
      <c r="K236" s="199"/>
      <c r="L236" s="199"/>
    </row>
    <row r="237" spans="1:12" x14ac:dyDescent="0.25">
      <c r="A237" s="199"/>
      <c r="B237" s="199"/>
      <c r="C237" s="199"/>
      <c r="D237" s="199"/>
      <c r="E237" s="199"/>
      <c r="F237" s="199"/>
      <c r="G237" s="199"/>
      <c r="H237" s="199"/>
      <c r="I237" s="199"/>
      <c r="J237" s="199"/>
      <c r="K237" s="199"/>
      <c r="L237" s="199"/>
    </row>
    <row r="238" spans="1:12" x14ac:dyDescent="0.25">
      <c r="A238" s="199"/>
      <c r="B238" s="199"/>
      <c r="C238" s="199"/>
      <c r="D238" s="199"/>
      <c r="E238" s="199"/>
      <c r="F238" s="199"/>
      <c r="G238" s="199"/>
      <c r="H238" s="199"/>
      <c r="I238" s="199"/>
      <c r="J238" s="199"/>
      <c r="K238" s="199"/>
      <c r="L238" s="199"/>
    </row>
    <row r="239" spans="1:12" x14ac:dyDescent="0.25">
      <c r="A239" s="199"/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</row>
    <row r="240" spans="1:12" x14ac:dyDescent="0.25">
      <c r="A240" s="199"/>
      <c r="B240" s="199"/>
      <c r="C240" s="199"/>
      <c r="D240" s="199"/>
      <c r="E240" s="199"/>
      <c r="F240" s="199"/>
      <c r="G240" s="199"/>
      <c r="H240" s="199"/>
      <c r="I240" s="199"/>
      <c r="J240" s="199"/>
      <c r="K240" s="199"/>
      <c r="L240" s="199"/>
    </row>
    <row r="241" spans="1:12" x14ac:dyDescent="0.25">
      <c r="A241" s="199"/>
      <c r="B241" s="199"/>
      <c r="C241" s="199"/>
      <c r="D241" s="199"/>
      <c r="E241" s="199"/>
      <c r="F241" s="199"/>
      <c r="G241" s="199"/>
      <c r="H241" s="199"/>
      <c r="I241" s="199"/>
      <c r="J241" s="199"/>
      <c r="K241" s="199"/>
      <c r="L241" s="199"/>
    </row>
    <row r="242" spans="1:12" x14ac:dyDescent="0.25">
      <c r="A242" s="199"/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</row>
    <row r="243" spans="1:12" x14ac:dyDescent="0.25">
      <c r="A243" s="199"/>
      <c r="B243" s="199"/>
      <c r="C243" s="199"/>
      <c r="D243" s="199"/>
      <c r="E243" s="199"/>
      <c r="F243" s="199"/>
      <c r="G243" s="199"/>
      <c r="H243" s="199"/>
      <c r="I243" s="199"/>
      <c r="J243" s="199"/>
      <c r="K243" s="199"/>
      <c r="L243" s="199"/>
    </row>
    <row r="244" spans="1:12" x14ac:dyDescent="0.25">
      <c r="A244" s="199"/>
      <c r="B244" s="199"/>
      <c r="C244" s="199"/>
      <c r="D244" s="199"/>
      <c r="E244" s="199"/>
      <c r="F244" s="199"/>
      <c r="G244" s="199"/>
      <c r="H244" s="199"/>
      <c r="I244" s="199"/>
      <c r="J244" s="199"/>
      <c r="K244" s="199"/>
      <c r="L244" s="199"/>
    </row>
    <row r="245" spans="1:12" x14ac:dyDescent="0.25">
      <c r="A245" s="199"/>
      <c r="B245" s="199"/>
      <c r="C245" s="199"/>
      <c r="D245" s="199"/>
      <c r="E245" s="199"/>
      <c r="F245" s="199"/>
      <c r="G245" s="199"/>
      <c r="H245" s="199"/>
      <c r="I245" s="199"/>
      <c r="J245" s="199"/>
      <c r="K245" s="199"/>
      <c r="L245" s="199"/>
    </row>
    <row r="246" spans="1:12" x14ac:dyDescent="0.25">
      <c r="A246" s="199"/>
      <c r="B246" s="199"/>
      <c r="C246" s="199"/>
      <c r="D246" s="199"/>
      <c r="E246" s="199"/>
      <c r="F246" s="199"/>
      <c r="G246" s="199"/>
      <c r="H246" s="199"/>
      <c r="I246" s="199"/>
      <c r="J246" s="199"/>
      <c r="K246" s="199"/>
      <c r="L246" s="199"/>
    </row>
    <row r="247" spans="1:12" x14ac:dyDescent="0.25">
      <c r="A247" s="199"/>
      <c r="B247" s="199"/>
      <c r="C247" s="199"/>
      <c r="D247" s="199"/>
      <c r="E247" s="199"/>
      <c r="F247" s="199"/>
      <c r="G247" s="199"/>
      <c r="H247" s="199"/>
      <c r="I247" s="199"/>
      <c r="J247" s="199"/>
      <c r="K247" s="199"/>
      <c r="L247" s="199"/>
    </row>
    <row r="248" spans="1:12" x14ac:dyDescent="0.25">
      <c r="A248" s="199"/>
      <c r="B248" s="199"/>
      <c r="C248" s="199"/>
      <c r="D248" s="199"/>
      <c r="E248" s="199"/>
      <c r="F248" s="199"/>
      <c r="G248" s="199"/>
      <c r="H248" s="199"/>
      <c r="I248" s="199"/>
      <c r="J248" s="199"/>
      <c r="K248" s="199"/>
      <c r="L248" s="199"/>
    </row>
    <row r="249" spans="1:12" x14ac:dyDescent="0.25">
      <c r="A249" s="199"/>
      <c r="B249" s="199"/>
      <c r="C249" s="199"/>
      <c r="D249" s="199"/>
      <c r="E249" s="199"/>
      <c r="F249" s="199"/>
      <c r="G249" s="199"/>
      <c r="H249" s="199"/>
      <c r="I249" s="199"/>
      <c r="J249" s="199"/>
      <c r="K249" s="199"/>
      <c r="L249" s="199"/>
    </row>
    <row r="250" spans="1:12" x14ac:dyDescent="0.25">
      <c r="A250" s="199"/>
      <c r="B250" s="199"/>
      <c r="C250" s="199"/>
      <c r="D250" s="199"/>
      <c r="E250" s="199"/>
      <c r="F250" s="199"/>
      <c r="G250" s="199"/>
      <c r="H250" s="199"/>
      <c r="I250" s="199"/>
      <c r="J250" s="199"/>
      <c r="K250" s="199"/>
      <c r="L250" s="199"/>
    </row>
    <row r="251" spans="1:12" x14ac:dyDescent="0.25">
      <c r="A251" s="199"/>
      <c r="B251" s="199"/>
      <c r="C251" s="199"/>
      <c r="D251" s="199"/>
      <c r="E251" s="199"/>
      <c r="F251" s="199"/>
      <c r="G251" s="199"/>
      <c r="H251" s="199"/>
      <c r="I251" s="199"/>
      <c r="J251" s="199"/>
      <c r="K251" s="199"/>
      <c r="L251" s="199"/>
    </row>
    <row r="252" spans="1:12" x14ac:dyDescent="0.25">
      <c r="A252" s="199"/>
      <c r="B252" s="199"/>
      <c r="C252" s="199"/>
      <c r="D252" s="199"/>
      <c r="E252" s="199"/>
      <c r="F252" s="199"/>
      <c r="G252" s="199"/>
      <c r="H252" s="199"/>
      <c r="I252" s="199"/>
      <c r="J252" s="199"/>
      <c r="K252" s="199"/>
      <c r="L252" s="199"/>
    </row>
    <row r="253" spans="1:12" x14ac:dyDescent="0.25">
      <c r="A253" s="199"/>
      <c r="B253" s="199"/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</row>
    <row r="254" spans="1:12" x14ac:dyDescent="0.25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199"/>
    </row>
    <row r="255" spans="1:12" x14ac:dyDescent="0.25">
      <c r="A255" s="199"/>
      <c r="B255" s="199"/>
      <c r="C255" s="199"/>
      <c r="D255" s="199"/>
      <c r="E255" s="199"/>
      <c r="F255" s="199"/>
      <c r="G255" s="199"/>
      <c r="H255" s="199"/>
      <c r="I255" s="199"/>
      <c r="J255" s="199"/>
      <c r="K255" s="199"/>
      <c r="L255" s="199"/>
    </row>
    <row r="256" spans="1:12" x14ac:dyDescent="0.25">
      <c r="A256" s="199"/>
      <c r="B256" s="199"/>
      <c r="C256" s="199"/>
      <c r="D256" s="199"/>
      <c r="E256" s="199"/>
      <c r="F256" s="199"/>
      <c r="G256" s="199"/>
      <c r="H256" s="199"/>
      <c r="I256" s="199"/>
      <c r="J256" s="199"/>
      <c r="K256" s="199"/>
      <c r="L256" s="199"/>
    </row>
    <row r="257" spans="1:12" x14ac:dyDescent="0.25">
      <c r="A257" s="199"/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</row>
    <row r="258" spans="1:12" x14ac:dyDescent="0.25">
      <c r="A258" s="199"/>
      <c r="B258" s="199"/>
      <c r="C258" s="199"/>
      <c r="D258" s="199"/>
      <c r="E258" s="199"/>
      <c r="F258" s="199"/>
      <c r="G258" s="199"/>
      <c r="H258" s="199"/>
      <c r="I258" s="199"/>
      <c r="J258" s="199"/>
      <c r="K258" s="199"/>
      <c r="L258" s="199"/>
    </row>
    <row r="259" spans="1:12" x14ac:dyDescent="0.25">
      <c r="A259" s="199"/>
      <c r="B259" s="199"/>
      <c r="C259" s="199"/>
      <c r="D259" s="199"/>
      <c r="E259" s="199"/>
      <c r="F259" s="199"/>
      <c r="G259" s="199"/>
      <c r="H259" s="199"/>
      <c r="I259" s="199"/>
      <c r="J259" s="199"/>
      <c r="K259" s="199"/>
      <c r="L259" s="199"/>
    </row>
    <row r="260" spans="1:12" x14ac:dyDescent="0.25">
      <c r="A260" s="199"/>
      <c r="B260" s="199"/>
      <c r="C260" s="199"/>
      <c r="D260" s="199"/>
      <c r="E260" s="199"/>
      <c r="F260" s="199"/>
      <c r="G260" s="199"/>
      <c r="H260" s="199"/>
      <c r="I260" s="199"/>
      <c r="J260" s="199"/>
      <c r="K260" s="199"/>
      <c r="L260" s="199"/>
    </row>
    <row r="261" spans="1:12" x14ac:dyDescent="0.25">
      <c r="A261" s="199"/>
      <c r="B261" s="199"/>
      <c r="C261" s="199"/>
      <c r="D261" s="199"/>
      <c r="E261" s="199"/>
      <c r="F261" s="199"/>
      <c r="G261" s="199"/>
      <c r="H261" s="199"/>
      <c r="I261" s="199"/>
      <c r="J261" s="199"/>
      <c r="K261" s="199"/>
      <c r="L261" s="199"/>
    </row>
    <row r="262" spans="1:12" x14ac:dyDescent="0.25">
      <c r="A262" s="199"/>
      <c r="B262" s="199"/>
      <c r="C262" s="199"/>
      <c r="D262" s="199"/>
      <c r="E262" s="199"/>
      <c r="F262" s="199"/>
      <c r="G262" s="199"/>
      <c r="H262" s="199"/>
      <c r="I262" s="199"/>
      <c r="J262" s="199"/>
      <c r="K262" s="199"/>
      <c r="L262" s="199"/>
    </row>
    <row r="263" spans="1:12" x14ac:dyDescent="0.25">
      <c r="A263" s="199"/>
      <c r="B263" s="199"/>
      <c r="C263" s="199"/>
      <c r="D263" s="199"/>
      <c r="E263" s="199"/>
      <c r="F263" s="199"/>
      <c r="G263" s="199"/>
      <c r="H263" s="199"/>
      <c r="I263" s="199"/>
      <c r="J263" s="199"/>
      <c r="K263" s="199"/>
      <c r="L263" s="199"/>
    </row>
    <row r="264" spans="1:12" x14ac:dyDescent="0.25">
      <c r="A264" s="199"/>
      <c r="B264" s="199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</row>
    <row r="265" spans="1:12" x14ac:dyDescent="0.25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</row>
    <row r="266" spans="1:12" x14ac:dyDescent="0.25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</row>
    <row r="267" spans="1:12" x14ac:dyDescent="0.25">
      <c r="A267" s="199"/>
      <c r="B267" s="199"/>
      <c r="C267" s="199"/>
      <c r="D267" s="199"/>
      <c r="E267" s="199"/>
      <c r="F267" s="199"/>
      <c r="G267" s="199"/>
      <c r="H267" s="199"/>
      <c r="I267" s="199"/>
      <c r="J267" s="199"/>
      <c r="K267" s="199"/>
      <c r="L267" s="199"/>
    </row>
    <row r="268" spans="1:12" x14ac:dyDescent="0.25">
      <c r="A268" s="199"/>
      <c r="B268" s="199"/>
      <c r="C268" s="199"/>
      <c r="D268" s="199"/>
      <c r="E268" s="199"/>
      <c r="F268" s="199"/>
      <c r="G268" s="199"/>
      <c r="H268" s="199"/>
      <c r="I268" s="199"/>
      <c r="J268" s="199"/>
      <c r="K268" s="199"/>
      <c r="L268" s="199"/>
    </row>
    <row r="269" spans="1:12" x14ac:dyDescent="0.25">
      <c r="A269" s="199"/>
      <c r="B269" s="199"/>
      <c r="C269" s="199"/>
      <c r="D269" s="199"/>
      <c r="E269" s="199"/>
      <c r="F269" s="199"/>
      <c r="G269" s="199"/>
      <c r="H269" s="199"/>
      <c r="I269" s="199"/>
      <c r="J269" s="199"/>
      <c r="K269" s="199"/>
      <c r="L269" s="199"/>
    </row>
    <row r="270" spans="1:12" x14ac:dyDescent="0.25">
      <c r="A270" s="199"/>
      <c r="B270" s="199"/>
      <c r="C270" s="199"/>
      <c r="D270" s="199"/>
      <c r="E270" s="199"/>
      <c r="F270" s="199"/>
      <c r="G270" s="199"/>
      <c r="H270" s="199"/>
      <c r="I270" s="199"/>
      <c r="J270" s="199"/>
      <c r="K270" s="199"/>
      <c r="L270" s="199"/>
    </row>
    <row r="271" spans="1:12" x14ac:dyDescent="0.25">
      <c r="A271" s="199"/>
      <c r="B271" s="199"/>
      <c r="C271" s="199"/>
      <c r="D271" s="199"/>
      <c r="E271" s="199"/>
      <c r="F271" s="199"/>
      <c r="G271" s="199"/>
      <c r="H271" s="199"/>
      <c r="I271" s="199"/>
      <c r="J271" s="199"/>
      <c r="K271" s="199"/>
      <c r="L271" s="199"/>
    </row>
    <row r="272" spans="1:12" x14ac:dyDescent="0.25">
      <c r="A272" s="199"/>
      <c r="B272" s="199"/>
      <c r="C272" s="199"/>
      <c r="D272" s="199"/>
      <c r="E272" s="199"/>
      <c r="F272" s="199"/>
      <c r="G272" s="199"/>
      <c r="H272" s="199"/>
      <c r="I272" s="199"/>
      <c r="J272" s="199"/>
      <c r="K272" s="199"/>
      <c r="L272" s="199"/>
    </row>
    <row r="273" spans="1:12" x14ac:dyDescent="0.25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</row>
    <row r="274" spans="1:12" x14ac:dyDescent="0.25">
      <c r="A274" s="199"/>
      <c r="B274" s="199"/>
      <c r="C274" s="199"/>
      <c r="D274" s="199"/>
      <c r="E274" s="199"/>
      <c r="F274" s="199"/>
      <c r="G274" s="199"/>
      <c r="H274" s="199"/>
      <c r="I274" s="199"/>
      <c r="J274" s="199"/>
      <c r="K274" s="199"/>
      <c r="L274" s="199"/>
    </row>
    <row r="275" spans="1:12" x14ac:dyDescent="0.25">
      <c r="A275" s="199"/>
      <c r="B275" s="199"/>
      <c r="C275" s="199"/>
      <c r="D275" s="199"/>
      <c r="E275" s="199"/>
      <c r="F275" s="199"/>
      <c r="G275" s="199"/>
      <c r="H275" s="199"/>
      <c r="I275" s="199"/>
      <c r="J275" s="199"/>
      <c r="K275" s="199"/>
      <c r="L275" s="199"/>
    </row>
    <row r="276" spans="1:12" x14ac:dyDescent="0.25">
      <c r="A276" s="199"/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</row>
    <row r="277" spans="1:12" x14ac:dyDescent="0.25">
      <c r="A277" s="199"/>
      <c r="B277" s="199"/>
      <c r="C277" s="199"/>
      <c r="D277" s="199"/>
      <c r="E277" s="199"/>
      <c r="F277" s="199"/>
      <c r="G277" s="199"/>
      <c r="H277" s="199"/>
      <c r="I277" s="199"/>
      <c r="J277" s="199"/>
      <c r="K277" s="199"/>
      <c r="L277" s="199"/>
    </row>
    <row r="278" spans="1:12" x14ac:dyDescent="0.25">
      <c r="A278" s="199"/>
      <c r="B278" s="199"/>
      <c r="C278" s="199"/>
      <c r="D278" s="199"/>
      <c r="E278" s="199"/>
      <c r="F278" s="199"/>
      <c r="G278" s="199"/>
      <c r="H278" s="199"/>
      <c r="I278" s="199"/>
      <c r="J278" s="199"/>
      <c r="K278" s="199"/>
      <c r="L278" s="199"/>
    </row>
    <row r="279" spans="1:12" x14ac:dyDescent="0.25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</row>
    <row r="280" spans="1:12" x14ac:dyDescent="0.25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</row>
    <row r="281" spans="1:12" x14ac:dyDescent="0.25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</row>
    <row r="282" spans="1:12" x14ac:dyDescent="0.25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</row>
    <row r="283" spans="1:12" x14ac:dyDescent="0.25">
      <c r="A283" s="199"/>
      <c r="B283" s="199"/>
      <c r="C283" s="199"/>
      <c r="D283" s="199"/>
      <c r="E283" s="199"/>
      <c r="F283" s="199"/>
      <c r="G283" s="199"/>
      <c r="H283" s="199"/>
      <c r="I283" s="199"/>
      <c r="J283" s="199"/>
      <c r="K283" s="199"/>
      <c r="L283" s="199"/>
    </row>
    <row r="284" spans="1:12" x14ac:dyDescent="0.25">
      <c r="A284" s="199"/>
      <c r="B284" s="199"/>
      <c r="C284" s="199"/>
      <c r="D284" s="199"/>
      <c r="E284" s="199"/>
      <c r="F284" s="199"/>
      <c r="G284" s="199"/>
      <c r="H284" s="199"/>
      <c r="I284" s="199"/>
      <c r="J284" s="199"/>
      <c r="K284" s="199"/>
      <c r="L284" s="199"/>
    </row>
    <row r="285" spans="1:12" x14ac:dyDescent="0.25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</row>
    <row r="286" spans="1:12" x14ac:dyDescent="0.25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</row>
    <row r="287" spans="1:12" x14ac:dyDescent="0.25">
      <c r="A287" s="199"/>
      <c r="B287" s="199"/>
      <c r="C287" s="199"/>
      <c r="D287" s="199"/>
      <c r="E287" s="199"/>
      <c r="F287" s="199"/>
      <c r="G287" s="199"/>
      <c r="H287" s="199"/>
      <c r="I287" s="199"/>
      <c r="J287" s="199"/>
      <c r="K287" s="199"/>
      <c r="L287" s="199"/>
    </row>
    <row r="288" spans="1:12" x14ac:dyDescent="0.25">
      <c r="A288" s="199"/>
      <c r="B288" s="199"/>
      <c r="C288" s="199"/>
      <c r="D288" s="199"/>
      <c r="E288" s="199"/>
      <c r="F288" s="199"/>
      <c r="G288" s="199"/>
      <c r="H288" s="199"/>
      <c r="I288" s="199"/>
      <c r="J288" s="199"/>
      <c r="K288" s="199"/>
      <c r="L288" s="199"/>
    </row>
    <row r="289" spans="1:12" x14ac:dyDescent="0.25">
      <c r="A289" s="199"/>
      <c r="B289" s="199"/>
      <c r="C289" s="199"/>
      <c r="D289" s="199"/>
      <c r="E289" s="199"/>
      <c r="F289" s="199"/>
      <c r="G289" s="199"/>
      <c r="H289" s="199"/>
      <c r="I289" s="199"/>
      <c r="J289" s="199"/>
      <c r="K289" s="199"/>
      <c r="L289" s="199"/>
    </row>
    <row r="290" spans="1:12" x14ac:dyDescent="0.25">
      <c r="A290" s="199"/>
      <c r="B290" s="199"/>
      <c r="C290" s="199"/>
      <c r="D290" s="199"/>
      <c r="E290" s="199"/>
      <c r="F290" s="199"/>
      <c r="G290" s="199"/>
      <c r="H290" s="199"/>
      <c r="I290" s="199"/>
      <c r="J290" s="199"/>
      <c r="K290" s="199"/>
      <c r="L290" s="199"/>
    </row>
    <row r="291" spans="1:12" x14ac:dyDescent="0.25">
      <c r="A291" s="199"/>
      <c r="B291" s="199"/>
      <c r="C291" s="199"/>
      <c r="D291" s="199"/>
      <c r="E291" s="199"/>
      <c r="F291" s="199"/>
      <c r="G291" s="199"/>
      <c r="H291" s="199"/>
      <c r="I291" s="199"/>
      <c r="J291" s="199"/>
      <c r="K291" s="199"/>
      <c r="L291" s="199"/>
    </row>
    <row r="292" spans="1:12" x14ac:dyDescent="0.25">
      <c r="A292" s="199"/>
      <c r="B292" s="199"/>
      <c r="C292" s="199"/>
      <c r="D292" s="199"/>
      <c r="E292" s="199"/>
      <c r="F292" s="199"/>
      <c r="G292" s="199"/>
      <c r="H292" s="199"/>
      <c r="I292" s="199"/>
      <c r="J292" s="199"/>
      <c r="K292" s="199"/>
      <c r="L292" s="199"/>
    </row>
    <row r="293" spans="1:12" x14ac:dyDescent="0.25">
      <c r="A293" s="199"/>
      <c r="B293" s="199"/>
      <c r="C293" s="199"/>
      <c r="D293" s="199"/>
      <c r="E293" s="199"/>
      <c r="F293" s="199"/>
      <c r="G293" s="199"/>
      <c r="H293" s="199"/>
      <c r="I293" s="199"/>
      <c r="J293" s="199"/>
      <c r="K293" s="199"/>
      <c r="L293" s="199"/>
    </row>
    <row r="294" spans="1:12" x14ac:dyDescent="0.25">
      <c r="A294" s="199"/>
      <c r="B294" s="199"/>
      <c r="C294" s="199"/>
      <c r="D294" s="199"/>
      <c r="E294" s="199"/>
      <c r="F294" s="199"/>
      <c r="G294" s="199"/>
      <c r="H294" s="199"/>
      <c r="I294" s="199"/>
      <c r="J294" s="199"/>
      <c r="K294" s="199"/>
      <c r="L294" s="199"/>
    </row>
    <row r="295" spans="1:12" x14ac:dyDescent="0.25">
      <c r="A295" s="199"/>
      <c r="B295" s="199"/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</row>
    <row r="296" spans="1:12" x14ac:dyDescent="0.25">
      <c r="A296" s="199"/>
      <c r="B296" s="199"/>
      <c r="C296" s="199"/>
      <c r="D296" s="199"/>
      <c r="E296" s="199"/>
      <c r="F296" s="199"/>
      <c r="G296" s="199"/>
      <c r="H296" s="199"/>
      <c r="I296" s="199"/>
      <c r="J296" s="199"/>
      <c r="K296" s="199"/>
      <c r="L296" s="199"/>
    </row>
    <row r="297" spans="1:12" x14ac:dyDescent="0.25">
      <c r="A297" s="199"/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</row>
    <row r="298" spans="1:12" x14ac:dyDescent="0.25">
      <c r="A298" s="199"/>
      <c r="B298" s="199"/>
      <c r="C298" s="199"/>
      <c r="D298" s="199"/>
      <c r="E298" s="199"/>
      <c r="F298" s="199"/>
      <c r="G298" s="199"/>
      <c r="H298" s="199"/>
      <c r="I298" s="199"/>
      <c r="J298" s="199"/>
      <c r="K298" s="199"/>
      <c r="L298" s="199"/>
    </row>
    <row r="299" spans="1:12" x14ac:dyDescent="0.25">
      <c r="A299" s="199"/>
      <c r="B299" s="199"/>
      <c r="C299" s="199"/>
      <c r="D299" s="199"/>
      <c r="E299" s="199"/>
      <c r="F299" s="199"/>
      <c r="G299" s="199"/>
      <c r="H299" s="199"/>
      <c r="I299" s="199"/>
      <c r="J299" s="199"/>
      <c r="K299" s="199"/>
      <c r="L299" s="199"/>
    </row>
    <row r="300" spans="1:12" x14ac:dyDescent="0.25">
      <c r="A300" s="199"/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</row>
    <row r="301" spans="1:12" x14ac:dyDescent="0.25">
      <c r="A301" s="199"/>
      <c r="B301" s="199"/>
      <c r="C301" s="199"/>
      <c r="D301" s="199"/>
      <c r="E301" s="199"/>
      <c r="F301" s="199"/>
      <c r="G301" s="199"/>
      <c r="H301" s="199"/>
      <c r="I301" s="199"/>
      <c r="J301" s="199"/>
      <c r="K301" s="199"/>
      <c r="L301" s="199"/>
    </row>
    <row r="302" spans="1:12" x14ac:dyDescent="0.25">
      <c r="A302" s="199"/>
      <c r="B302" s="199"/>
      <c r="C302" s="199"/>
      <c r="D302" s="199"/>
      <c r="E302" s="199"/>
      <c r="F302" s="199"/>
      <c r="G302" s="199"/>
      <c r="H302" s="199"/>
      <c r="I302" s="199"/>
      <c r="J302" s="199"/>
      <c r="K302" s="199"/>
      <c r="L302" s="199"/>
    </row>
    <row r="303" spans="1:12" x14ac:dyDescent="0.25">
      <c r="A303" s="199"/>
      <c r="B303" s="199"/>
      <c r="C303" s="199"/>
      <c r="D303" s="199"/>
      <c r="E303" s="199"/>
      <c r="F303" s="199"/>
      <c r="G303" s="199"/>
      <c r="H303" s="199"/>
      <c r="I303" s="199"/>
      <c r="J303" s="199"/>
      <c r="K303" s="199"/>
      <c r="L303" s="199"/>
    </row>
    <row r="304" spans="1:12" x14ac:dyDescent="0.25">
      <c r="A304" s="199"/>
      <c r="B304" s="199"/>
      <c r="C304" s="199"/>
      <c r="D304" s="199"/>
      <c r="E304" s="199"/>
      <c r="F304" s="199"/>
      <c r="G304" s="199"/>
      <c r="H304" s="199"/>
      <c r="I304" s="199"/>
      <c r="J304" s="199"/>
      <c r="K304" s="199"/>
      <c r="L304" s="199"/>
    </row>
    <row r="305" spans="1:12" x14ac:dyDescent="0.25">
      <c r="A305" s="199"/>
      <c r="B305" s="199"/>
      <c r="C305" s="199"/>
      <c r="D305" s="199"/>
      <c r="E305" s="199"/>
      <c r="F305" s="199"/>
      <c r="G305" s="199"/>
      <c r="H305" s="199"/>
      <c r="I305" s="199"/>
      <c r="J305" s="199"/>
      <c r="K305" s="199"/>
      <c r="L305" s="199"/>
    </row>
    <row r="306" spans="1:12" x14ac:dyDescent="0.25">
      <c r="A306" s="199"/>
      <c r="B306" s="199"/>
      <c r="C306" s="199"/>
      <c r="D306" s="199"/>
      <c r="E306" s="199"/>
      <c r="F306" s="199"/>
      <c r="G306" s="199"/>
      <c r="H306" s="199"/>
      <c r="I306" s="199"/>
      <c r="J306" s="199"/>
      <c r="K306" s="199"/>
      <c r="L306" s="199"/>
    </row>
    <row r="307" spans="1:12" x14ac:dyDescent="0.25">
      <c r="A307" s="199"/>
      <c r="B307" s="199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</row>
    <row r="308" spans="1:12" x14ac:dyDescent="0.25">
      <c r="A308" s="199"/>
      <c r="B308" s="199"/>
      <c r="C308" s="199"/>
      <c r="D308" s="199"/>
      <c r="E308" s="199"/>
      <c r="F308" s="199"/>
      <c r="G308" s="199"/>
      <c r="H308" s="199"/>
      <c r="I308" s="199"/>
      <c r="J308" s="199"/>
      <c r="K308" s="199"/>
      <c r="L308" s="199"/>
    </row>
    <row r="309" spans="1:12" x14ac:dyDescent="0.25">
      <c r="A309" s="199"/>
      <c r="B309" s="199"/>
      <c r="C309" s="199"/>
      <c r="D309" s="199"/>
      <c r="E309" s="199"/>
      <c r="F309" s="199"/>
      <c r="G309" s="199"/>
      <c r="H309" s="199"/>
      <c r="I309" s="199"/>
      <c r="J309" s="199"/>
      <c r="K309" s="199"/>
      <c r="L309" s="199"/>
    </row>
    <row r="310" spans="1:12" x14ac:dyDescent="0.25">
      <c r="A310" s="199"/>
      <c r="B310" s="199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</row>
    <row r="311" spans="1:12" x14ac:dyDescent="0.25">
      <c r="A311" s="199"/>
      <c r="B311" s="199"/>
      <c r="C311" s="199"/>
      <c r="D311" s="199"/>
      <c r="E311" s="199"/>
      <c r="F311" s="199"/>
      <c r="G311" s="199"/>
      <c r="H311" s="199"/>
      <c r="I311" s="199"/>
      <c r="J311" s="199"/>
      <c r="K311" s="199"/>
      <c r="L311" s="199"/>
    </row>
    <row r="312" spans="1:12" x14ac:dyDescent="0.25">
      <c r="A312" s="199"/>
      <c r="B312" s="199"/>
      <c r="C312" s="199"/>
      <c r="D312" s="199"/>
      <c r="E312" s="199"/>
      <c r="F312" s="199"/>
      <c r="G312" s="199"/>
      <c r="H312" s="199"/>
      <c r="I312" s="199"/>
      <c r="J312" s="199"/>
      <c r="K312" s="199"/>
      <c r="L312" s="199"/>
    </row>
    <row r="313" spans="1:12" x14ac:dyDescent="0.25">
      <c r="A313" s="199"/>
      <c r="B313" s="199"/>
      <c r="C313" s="199"/>
      <c r="D313" s="199"/>
      <c r="E313" s="199"/>
      <c r="F313" s="199"/>
      <c r="G313" s="199"/>
      <c r="H313" s="199"/>
      <c r="I313" s="199"/>
      <c r="J313" s="199"/>
      <c r="K313" s="199"/>
      <c r="L313" s="199"/>
    </row>
    <row r="314" spans="1:12" x14ac:dyDescent="0.25">
      <c r="A314" s="199"/>
      <c r="B314" s="199"/>
      <c r="C314" s="199"/>
      <c r="D314" s="199"/>
      <c r="E314" s="199"/>
      <c r="F314" s="199"/>
      <c r="G314" s="199"/>
      <c r="H314" s="199"/>
      <c r="I314" s="199"/>
      <c r="J314" s="199"/>
      <c r="K314" s="199"/>
      <c r="L314" s="199"/>
    </row>
    <row r="315" spans="1:12" x14ac:dyDescent="0.25">
      <c r="A315" s="199"/>
      <c r="B315" s="199"/>
      <c r="C315" s="199"/>
      <c r="D315" s="199"/>
      <c r="E315" s="199"/>
      <c r="F315" s="199"/>
      <c r="G315" s="199"/>
      <c r="H315" s="199"/>
      <c r="I315" s="199"/>
      <c r="J315" s="199"/>
      <c r="K315" s="199"/>
      <c r="L315" s="199"/>
    </row>
    <row r="316" spans="1:12" x14ac:dyDescent="0.25">
      <c r="A316" s="199"/>
      <c r="B316" s="199"/>
      <c r="C316" s="199"/>
      <c r="D316" s="199"/>
      <c r="E316" s="199"/>
      <c r="F316" s="199"/>
      <c r="G316" s="199"/>
      <c r="H316" s="199"/>
      <c r="I316" s="199"/>
      <c r="J316" s="199"/>
      <c r="K316" s="199"/>
      <c r="L316" s="199"/>
    </row>
    <row r="317" spans="1:12" x14ac:dyDescent="0.25">
      <c r="A317" s="199"/>
      <c r="B317" s="199"/>
      <c r="C317" s="199"/>
      <c r="D317" s="199"/>
      <c r="E317" s="199"/>
      <c r="F317" s="199"/>
      <c r="G317" s="199"/>
      <c r="H317" s="199"/>
      <c r="I317" s="199"/>
      <c r="J317" s="199"/>
      <c r="K317" s="199"/>
      <c r="L317" s="199"/>
    </row>
    <row r="318" spans="1:12" x14ac:dyDescent="0.25">
      <c r="A318" s="199"/>
      <c r="B318" s="199"/>
      <c r="C318" s="199"/>
      <c r="D318" s="199"/>
      <c r="E318" s="199"/>
      <c r="F318" s="199"/>
      <c r="G318" s="199"/>
      <c r="H318" s="199"/>
      <c r="I318" s="199"/>
      <c r="J318" s="199"/>
      <c r="K318" s="199"/>
      <c r="L318" s="199"/>
    </row>
    <row r="319" spans="1:12" x14ac:dyDescent="0.25">
      <c r="A319" s="199"/>
      <c r="B319" s="199"/>
      <c r="C319" s="199"/>
      <c r="D319" s="199"/>
      <c r="E319" s="199"/>
      <c r="F319" s="199"/>
      <c r="G319" s="199"/>
      <c r="H319" s="199"/>
      <c r="I319" s="199"/>
      <c r="J319" s="199"/>
      <c r="K319" s="199"/>
      <c r="L319" s="199"/>
    </row>
    <row r="320" spans="1:12" x14ac:dyDescent="0.25">
      <c r="A320" s="199"/>
      <c r="B320" s="199"/>
      <c r="C320" s="199"/>
      <c r="D320" s="199"/>
      <c r="E320" s="199"/>
      <c r="F320" s="199"/>
      <c r="G320" s="199"/>
      <c r="H320" s="199"/>
      <c r="I320" s="199"/>
      <c r="J320" s="199"/>
      <c r="K320" s="199"/>
      <c r="L320" s="199"/>
    </row>
    <row r="321" spans="1:12" x14ac:dyDescent="0.25">
      <c r="A321" s="199"/>
      <c r="B321" s="199"/>
      <c r="C321" s="199"/>
      <c r="D321" s="199"/>
      <c r="E321" s="199"/>
      <c r="F321" s="199"/>
      <c r="G321" s="199"/>
      <c r="H321" s="199"/>
      <c r="I321" s="199"/>
      <c r="J321" s="199"/>
      <c r="K321" s="199"/>
      <c r="L321" s="199"/>
    </row>
    <row r="322" spans="1:12" x14ac:dyDescent="0.25">
      <c r="A322" s="199"/>
      <c r="B322" s="199"/>
      <c r="C322" s="199"/>
      <c r="D322" s="199"/>
      <c r="E322" s="199"/>
      <c r="F322" s="199"/>
      <c r="G322" s="199"/>
      <c r="H322" s="199"/>
      <c r="I322" s="199"/>
      <c r="J322" s="199"/>
      <c r="K322" s="199"/>
      <c r="L322" s="199"/>
    </row>
    <row r="323" spans="1:12" x14ac:dyDescent="0.25">
      <c r="A323" s="199"/>
      <c r="B323" s="199"/>
      <c r="C323" s="199"/>
      <c r="D323" s="199"/>
      <c r="E323" s="199"/>
      <c r="F323" s="199"/>
      <c r="G323" s="199"/>
      <c r="H323" s="199"/>
      <c r="I323" s="199"/>
      <c r="J323" s="199"/>
      <c r="K323" s="199"/>
      <c r="L323" s="199"/>
    </row>
    <row r="324" spans="1:12" x14ac:dyDescent="0.25">
      <c r="A324" s="199"/>
      <c r="B324" s="199"/>
      <c r="C324" s="199"/>
      <c r="D324" s="199"/>
      <c r="E324" s="199"/>
      <c r="F324" s="199"/>
      <c r="G324" s="199"/>
      <c r="H324" s="199"/>
      <c r="I324" s="199"/>
      <c r="J324" s="199"/>
      <c r="K324" s="199"/>
      <c r="L324" s="199"/>
    </row>
    <row r="325" spans="1:12" x14ac:dyDescent="0.25">
      <c r="A325" s="199"/>
      <c r="B325" s="199"/>
      <c r="C325" s="199"/>
      <c r="D325" s="199"/>
      <c r="E325" s="199"/>
      <c r="F325" s="199"/>
      <c r="G325" s="199"/>
      <c r="H325" s="199"/>
      <c r="I325" s="199"/>
      <c r="J325" s="199"/>
      <c r="K325" s="199"/>
      <c r="L325" s="199"/>
    </row>
    <row r="326" spans="1:12" x14ac:dyDescent="0.25">
      <c r="A326" s="199"/>
      <c r="B326" s="199"/>
      <c r="C326" s="199"/>
      <c r="D326" s="199"/>
      <c r="E326" s="199"/>
      <c r="F326" s="199"/>
      <c r="G326" s="199"/>
      <c r="H326" s="199"/>
      <c r="I326" s="199"/>
      <c r="J326" s="199"/>
      <c r="K326" s="199"/>
      <c r="L326" s="199"/>
    </row>
    <row r="327" spans="1:12" x14ac:dyDescent="0.25">
      <c r="A327" s="199"/>
      <c r="B327" s="199"/>
      <c r="C327" s="199"/>
      <c r="D327" s="199"/>
      <c r="E327" s="199"/>
      <c r="F327" s="199"/>
      <c r="G327" s="199"/>
      <c r="H327" s="199"/>
      <c r="I327" s="199"/>
      <c r="J327" s="199"/>
      <c r="K327" s="199"/>
      <c r="L327" s="199"/>
    </row>
    <row r="328" spans="1:12" x14ac:dyDescent="0.25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</row>
    <row r="329" spans="1:12" x14ac:dyDescent="0.25">
      <c r="A329" s="199"/>
      <c r="B329" s="199"/>
      <c r="C329" s="199"/>
      <c r="D329" s="199"/>
      <c r="E329" s="199"/>
      <c r="F329" s="199"/>
      <c r="G329" s="199"/>
      <c r="H329" s="199"/>
      <c r="I329" s="199"/>
      <c r="J329" s="199"/>
      <c r="K329" s="199"/>
      <c r="L329" s="199"/>
    </row>
    <row r="330" spans="1:12" x14ac:dyDescent="0.25">
      <c r="A330" s="199"/>
      <c r="B330" s="199"/>
      <c r="C330" s="199"/>
      <c r="D330" s="199"/>
      <c r="E330" s="199"/>
      <c r="F330" s="199"/>
      <c r="G330" s="199"/>
      <c r="H330" s="199"/>
      <c r="I330" s="199"/>
      <c r="J330" s="199"/>
      <c r="K330" s="199"/>
      <c r="L330" s="199"/>
    </row>
    <row r="331" spans="1:12" x14ac:dyDescent="0.25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</row>
    <row r="332" spans="1:12" x14ac:dyDescent="0.25">
      <c r="A332" s="199"/>
      <c r="B332" s="199"/>
      <c r="C332" s="199"/>
      <c r="D332" s="199"/>
      <c r="E332" s="199"/>
      <c r="F332" s="199"/>
      <c r="G332" s="199"/>
      <c r="H332" s="199"/>
      <c r="I332" s="199"/>
      <c r="J332" s="199"/>
      <c r="K332" s="199"/>
      <c r="L332" s="199"/>
    </row>
    <row r="333" spans="1:12" x14ac:dyDescent="0.25">
      <c r="A333" s="199"/>
      <c r="B333" s="199"/>
      <c r="C333" s="199"/>
      <c r="D333" s="199"/>
      <c r="E333" s="199"/>
      <c r="F333" s="199"/>
      <c r="G333" s="199"/>
      <c r="H333" s="199"/>
      <c r="I333" s="199"/>
      <c r="J333" s="199"/>
      <c r="K333" s="199"/>
      <c r="L333" s="199"/>
    </row>
    <row r="334" spans="1:12" x14ac:dyDescent="0.25">
      <c r="A334" s="199"/>
      <c r="B334" s="199"/>
      <c r="C334" s="199"/>
      <c r="D334" s="199"/>
      <c r="E334" s="199"/>
      <c r="F334" s="199"/>
      <c r="G334" s="199"/>
      <c r="H334" s="199"/>
      <c r="I334" s="199"/>
      <c r="J334" s="199"/>
      <c r="K334" s="199"/>
      <c r="L334" s="199"/>
    </row>
    <row r="335" spans="1:12" x14ac:dyDescent="0.25">
      <c r="A335" s="199"/>
      <c r="B335" s="199"/>
      <c r="C335" s="199"/>
      <c r="D335" s="199"/>
      <c r="E335" s="199"/>
      <c r="F335" s="199"/>
      <c r="G335" s="199"/>
      <c r="H335" s="199"/>
      <c r="I335" s="199"/>
      <c r="J335" s="199"/>
      <c r="K335" s="199"/>
      <c r="L335" s="199"/>
    </row>
    <row r="336" spans="1:12" x14ac:dyDescent="0.25">
      <c r="A336" s="199"/>
      <c r="B336" s="199"/>
      <c r="C336" s="199"/>
      <c r="D336" s="199"/>
      <c r="E336" s="199"/>
      <c r="F336" s="199"/>
      <c r="G336" s="199"/>
      <c r="H336" s="199"/>
      <c r="I336" s="199"/>
      <c r="J336" s="199"/>
      <c r="K336" s="199"/>
      <c r="L336" s="199"/>
    </row>
    <row r="337" spans="1:12" x14ac:dyDescent="0.25">
      <c r="A337" s="199"/>
      <c r="B337" s="199"/>
      <c r="C337" s="199"/>
      <c r="D337" s="199"/>
      <c r="E337" s="199"/>
      <c r="F337" s="199"/>
      <c r="G337" s="199"/>
      <c r="H337" s="199"/>
      <c r="I337" s="199"/>
      <c r="J337" s="199"/>
      <c r="K337" s="199"/>
      <c r="L337" s="199"/>
    </row>
    <row r="338" spans="1:12" x14ac:dyDescent="0.25">
      <c r="A338" s="199"/>
      <c r="B338" s="199"/>
      <c r="C338" s="199"/>
      <c r="D338" s="199"/>
      <c r="E338" s="199"/>
      <c r="F338" s="199"/>
      <c r="G338" s="199"/>
      <c r="H338" s="199"/>
      <c r="I338" s="199"/>
      <c r="J338" s="199"/>
      <c r="K338" s="199"/>
      <c r="L338" s="199"/>
    </row>
    <row r="339" spans="1:12" x14ac:dyDescent="0.25">
      <c r="A339" s="199"/>
      <c r="B339" s="199"/>
      <c r="C339" s="199"/>
      <c r="D339" s="199"/>
      <c r="E339" s="199"/>
      <c r="F339" s="199"/>
      <c r="G339" s="199"/>
      <c r="H339" s="199"/>
      <c r="I339" s="199"/>
      <c r="J339" s="199"/>
      <c r="K339" s="199"/>
      <c r="L339" s="199"/>
    </row>
    <row r="340" spans="1:12" x14ac:dyDescent="0.25">
      <c r="A340" s="199"/>
      <c r="B340" s="199"/>
      <c r="C340" s="199"/>
      <c r="D340" s="199"/>
      <c r="E340" s="199"/>
      <c r="F340" s="199"/>
      <c r="G340" s="199"/>
      <c r="H340" s="199"/>
      <c r="I340" s="199"/>
      <c r="J340" s="199"/>
      <c r="K340" s="199"/>
      <c r="L340" s="199"/>
    </row>
    <row r="341" spans="1:12" x14ac:dyDescent="0.25">
      <c r="A341" s="199"/>
      <c r="B341" s="199"/>
      <c r="C341" s="199"/>
      <c r="D341" s="199"/>
      <c r="E341" s="199"/>
      <c r="F341" s="199"/>
      <c r="G341" s="199"/>
      <c r="H341" s="199"/>
      <c r="I341" s="199"/>
      <c r="J341" s="199"/>
      <c r="K341" s="199"/>
      <c r="L341" s="199"/>
    </row>
    <row r="342" spans="1:12" x14ac:dyDescent="0.25">
      <c r="A342" s="199"/>
      <c r="B342" s="199"/>
      <c r="C342" s="199"/>
      <c r="D342" s="199"/>
      <c r="E342" s="199"/>
      <c r="F342" s="199"/>
      <c r="G342" s="199"/>
      <c r="H342" s="199"/>
      <c r="I342" s="199"/>
      <c r="J342" s="199"/>
      <c r="K342" s="199"/>
      <c r="L342" s="199"/>
    </row>
    <row r="343" spans="1:12" x14ac:dyDescent="0.25">
      <c r="A343" s="199"/>
      <c r="B343" s="199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</row>
    <row r="344" spans="1:12" x14ac:dyDescent="0.25">
      <c r="A344" s="199"/>
      <c r="B344" s="199"/>
      <c r="C344" s="199"/>
      <c r="D344" s="199"/>
      <c r="E344" s="199"/>
      <c r="F344" s="199"/>
      <c r="G344" s="199"/>
      <c r="H344" s="199"/>
      <c r="I344" s="199"/>
      <c r="J344" s="199"/>
      <c r="K344" s="199"/>
      <c r="L344" s="199"/>
    </row>
    <row r="345" spans="1:12" x14ac:dyDescent="0.25">
      <c r="A345" s="199"/>
      <c r="B345" s="199"/>
      <c r="C345" s="199"/>
      <c r="D345" s="199"/>
      <c r="E345" s="199"/>
      <c r="F345" s="199"/>
      <c r="G345" s="199"/>
      <c r="H345" s="199"/>
      <c r="I345" s="199"/>
      <c r="J345" s="199"/>
      <c r="K345" s="199"/>
      <c r="L345" s="199"/>
    </row>
    <row r="346" spans="1:12" x14ac:dyDescent="0.25">
      <c r="A346" s="199"/>
      <c r="B346" s="199"/>
      <c r="C346" s="199"/>
      <c r="D346" s="199"/>
      <c r="E346" s="199"/>
      <c r="F346" s="199"/>
      <c r="G346" s="199"/>
      <c r="H346" s="199"/>
      <c r="I346" s="199"/>
      <c r="J346" s="199"/>
      <c r="K346" s="199"/>
      <c r="L346" s="199"/>
    </row>
    <row r="347" spans="1:12" x14ac:dyDescent="0.25">
      <c r="A347" s="199"/>
      <c r="B347" s="199"/>
      <c r="C347" s="199"/>
      <c r="D347" s="199"/>
      <c r="E347" s="199"/>
      <c r="F347" s="199"/>
      <c r="G347" s="199"/>
      <c r="H347" s="199"/>
      <c r="I347" s="199"/>
      <c r="J347" s="199"/>
      <c r="K347" s="199"/>
      <c r="L347" s="199"/>
    </row>
    <row r="348" spans="1:12" x14ac:dyDescent="0.25">
      <c r="A348" s="199"/>
      <c r="B348" s="199"/>
      <c r="C348" s="199"/>
      <c r="D348" s="199"/>
      <c r="E348" s="199"/>
      <c r="F348" s="199"/>
      <c r="G348" s="199"/>
      <c r="H348" s="199"/>
      <c r="I348" s="199"/>
      <c r="J348" s="199"/>
      <c r="K348" s="199"/>
      <c r="L348" s="199"/>
    </row>
    <row r="349" spans="1:12" x14ac:dyDescent="0.25">
      <c r="A349" s="199"/>
      <c r="B349" s="199"/>
      <c r="C349" s="199"/>
      <c r="D349" s="199"/>
      <c r="E349" s="199"/>
      <c r="F349" s="199"/>
      <c r="G349" s="199"/>
      <c r="H349" s="199"/>
      <c r="I349" s="199"/>
      <c r="J349" s="199"/>
      <c r="K349" s="199"/>
      <c r="L349" s="199"/>
    </row>
    <row r="350" spans="1:12" x14ac:dyDescent="0.25">
      <c r="A350" s="199"/>
      <c r="B350" s="199"/>
      <c r="C350" s="199"/>
      <c r="D350" s="199"/>
      <c r="E350" s="199"/>
      <c r="F350" s="199"/>
      <c r="G350" s="199"/>
      <c r="H350" s="199"/>
      <c r="I350" s="199"/>
      <c r="J350" s="199"/>
      <c r="K350" s="199"/>
      <c r="L350" s="199"/>
    </row>
    <row r="351" spans="1:12" x14ac:dyDescent="0.25">
      <c r="A351" s="199"/>
      <c r="B351" s="199"/>
      <c r="C351" s="199"/>
      <c r="D351" s="199"/>
      <c r="E351" s="199"/>
      <c r="F351" s="199"/>
      <c r="G351" s="199"/>
      <c r="H351" s="199"/>
      <c r="I351" s="199"/>
      <c r="J351" s="199"/>
      <c r="K351" s="199"/>
      <c r="L351" s="199"/>
    </row>
    <row r="352" spans="1:12" x14ac:dyDescent="0.25">
      <c r="A352" s="199"/>
      <c r="B352" s="199"/>
      <c r="C352" s="199"/>
      <c r="D352" s="199"/>
      <c r="E352" s="199"/>
      <c r="F352" s="199"/>
      <c r="G352" s="199"/>
      <c r="H352" s="199"/>
      <c r="I352" s="199"/>
      <c r="J352" s="199"/>
      <c r="K352" s="199"/>
      <c r="L352" s="199"/>
    </row>
    <row r="353" spans="1:12" x14ac:dyDescent="0.25">
      <c r="A353" s="199"/>
      <c r="B353" s="199"/>
      <c r="C353" s="199"/>
      <c r="D353" s="199"/>
      <c r="E353" s="199"/>
      <c r="F353" s="199"/>
      <c r="G353" s="199"/>
      <c r="H353" s="199"/>
      <c r="I353" s="199"/>
      <c r="J353" s="199"/>
      <c r="K353" s="199"/>
      <c r="L353" s="199"/>
    </row>
    <row r="354" spans="1:12" x14ac:dyDescent="0.25">
      <c r="A354" s="199"/>
      <c r="B354" s="199"/>
      <c r="C354" s="199"/>
      <c r="D354" s="199"/>
      <c r="E354" s="199"/>
      <c r="F354" s="199"/>
      <c r="G354" s="199"/>
      <c r="H354" s="199"/>
      <c r="I354" s="199"/>
      <c r="J354" s="199"/>
      <c r="K354" s="199"/>
      <c r="L354" s="199"/>
    </row>
    <row r="355" spans="1:12" x14ac:dyDescent="0.25">
      <c r="A355" s="199"/>
      <c r="B355" s="199"/>
      <c r="C355" s="199"/>
      <c r="D355" s="199"/>
      <c r="E355" s="199"/>
      <c r="F355" s="199"/>
      <c r="G355" s="199"/>
      <c r="H355" s="199"/>
      <c r="I355" s="199"/>
      <c r="J355" s="199"/>
      <c r="K355" s="199"/>
      <c r="L355" s="199"/>
    </row>
    <row r="356" spans="1:12" x14ac:dyDescent="0.25">
      <c r="A356" s="199"/>
      <c r="B356" s="199"/>
      <c r="C356" s="199"/>
      <c r="D356" s="199"/>
      <c r="E356" s="199"/>
      <c r="F356" s="199"/>
      <c r="G356" s="199"/>
      <c r="H356" s="199"/>
      <c r="I356" s="199"/>
      <c r="J356" s="199"/>
      <c r="K356" s="199"/>
      <c r="L356" s="199"/>
    </row>
    <row r="357" spans="1:12" x14ac:dyDescent="0.25">
      <c r="A357" s="199"/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</row>
    <row r="358" spans="1:12" x14ac:dyDescent="0.25">
      <c r="A358" s="199"/>
      <c r="B358" s="199"/>
      <c r="C358" s="199"/>
      <c r="D358" s="199"/>
      <c r="E358" s="199"/>
      <c r="F358" s="199"/>
      <c r="G358" s="199"/>
      <c r="H358" s="199"/>
      <c r="I358" s="199"/>
      <c r="J358" s="199"/>
      <c r="K358" s="199"/>
      <c r="L358" s="199"/>
    </row>
    <row r="359" spans="1:12" x14ac:dyDescent="0.25">
      <c r="A359" s="199"/>
      <c r="B359" s="199"/>
      <c r="C359" s="199"/>
      <c r="D359" s="199"/>
      <c r="E359" s="199"/>
      <c r="F359" s="199"/>
      <c r="G359" s="199"/>
      <c r="H359" s="199"/>
      <c r="I359" s="199"/>
      <c r="J359" s="199"/>
      <c r="K359" s="199"/>
      <c r="L359" s="199"/>
    </row>
    <row r="360" spans="1:12" x14ac:dyDescent="0.25">
      <c r="A360" s="199"/>
      <c r="B360" s="199"/>
      <c r="C360" s="199"/>
      <c r="D360" s="199"/>
      <c r="E360" s="199"/>
      <c r="F360" s="199"/>
      <c r="G360" s="199"/>
      <c r="H360" s="199"/>
      <c r="I360" s="199"/>
      <c r="J360" s="199"/>
      <c r="K360" s="199"/>
      <c r="L360" s="199"/>
    </row>
    <row r="361" spans="1:12" x14ac:dyDescent="0.25">
      <c r="A361" s="199"/>
      <c r="B361" s="199"/>
      <c r="C361" s="199"/>
      <c r="D361" s="199"/>
      <c r="E361" s="199"/>
      <c r="F361" s="199"/>
      <c r="G361" s="199"/>
      <c r="H361" s="199"/>
      <c r="I361" s="199"/>
      <c r="J361" s="199"/>
      <c r="K361" s="199"/>
      <c r="L361" s="199"/>
    </row>
    <row r="362" spans="1:12" x14ac:dyDescent="0.25">
      <c r="A362" s="199"/>
      <c r="B362" s="199"/>
      <c r="C362" s="199"/>
      <c r="D362" s="199"/>
      <c r="E362" s="199"/>
      <c r="F362" s="199"/>
      <c r="G362" s="199"/>
      <c r="H362" s="199"/>
      <c r="I362" s="199"/>
      <c r="J362" s="199"/>
      <c r="K362" s="199"/>
      <c r="L362" s="199"/>
    </row>
    <row r="363" spans="1:12" x14ac:dyDescent="0.25">
      <c r="A363" s="199"/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</row>
    <row r="364" spans="1:12" x14ac:dyDescent="0.25">
      <c r="A364" s="199"/>
      <c r="B364" s="199"/>
      <c r="C364" s="199"/>
      <c r="D364" s="199"/>
      <c r="E364" s="199"/>
      <c r="F364" s="199"/>
      <c r="G364" s="199"/>
      <c r="H364" s="199"/>
      <c r="I364" s="199"/>
      <c r="J364" s="199"/>
      <c r="K364" s="199"/>
      <c r="L364" s="199"/>
    </row>
    <row r="365" spans="1:12" x14ac:dyDescent="0.25">
      <c r="A365" s="199"/>
      <c r="B365" s="199"/>
      <c r="C365" s="199"/>
      <c r="D365" s="199"/>
      <c r="E365" s="199"/>
      <c r="F365" s="199"/>
      <c r="G365" s="199"/>
      <c r="H365" s="199"/>
      <c r="I365" s="199"/>
      <c r="J365" s="199"/>
      <c r="K365" s="199"/>
      <c r="L365" s="199"/>
    </row>
    <row r="366" spans="1:12" x14ac:dyDescent="0.25">
      <c r="A366" s="199"/>
      <c r="B366" s="199"/>
      <c r="C366" s="199"/>
      <c r="D366" s="199"/>
      <c r="E366" s="199"/>
      <c r="F366" s="199"/>
      <c r="G366" s="199"/>
      <c r="H366" s="199"/>
      <c r="I366" s="199"/>
      <c r="J366" s="199"/>
      <c r="K366" s="199"/>
      <c r="L366" s="199"/>
    </row>
    <row r="367" spans="1:12" x14ac:dyDescent="0.25">
      <c r="A367" s="199"/>
      <c r="B367" s="199"/>
      <c r="C367" s="199"/>
      <c r="D367" s="199"/>
      <c r="E367" s="199"/>
      <c r="F367" s="199"/>
      <c r="G367" s="199"/>
      <c r="H367" s="199"/>
      <c r="I367" s="199"/>
      <c r="J367" s="199"/>
      <c r="K367" s="199"/>
      <c r="L367" s="199"/>
    </row>
    <row r="368" spans="1:12" x14ac:dyDescent="0.25">
      <c r="A368" s="199"/>
      <c r="B368" s="199"/>
      <c r="C368" s="199"/>
      <c r="D368" s="199"/>
      <c r="E368" s="199"/>
      <c r="F368" s="199"/>
      <c r="G368" s="199"/>
      <c r="H368" s="199"/>
      <c r="I368" s="199"/>
      <c r="J368" s="199"/>
      <c r="K368" s="199"/>
      <c r="L368" s="199"/>
    </row>
    <row r="369" spans="1:12" x14ac:dyDescent="0.25">
      <c r="A369" s="199"/>
      <c r="B369" s="199"/>
      <c r="C369" s="199"/>
      <c r="D369" s="199"/>
      <c r="E369" s="199"/>
      <c r="F369" s="199"/>
      <c r="G369" s="199"/>
      <c r="H369" s="199"/>
      <c r="I369" s="199"/>
      <c r="J369" s="199"/>
      <c r="K369" s="199"/>
      <c r="L369" s="199"/>
    </row>
    <row r="370" spans="1:12" x14ac:dyDescent="0.25">
      <c r="A370" s="199"/>
      <c r="B370" s="199"/>
      <c r="C370" s="199"/>
      <c r="D370" s="199"/>
      <c r="E370" s="199"/>
      <c r="F370" s="199"/>
      <c r="G370" s="199"/>
      <c r="H370" s="199"/>
      <c r="I370" s="199"/>
      <c r="J370" s="199"/>
      <c r="K370" s="199"/>
      <c r="L370" s="199"/>
    </row>
    <row r="371" spans="1:12" x14ac:dyDescent="0.25">
      <c r="A371" s="199"/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</row>
    <row r="372" spans="1:12" x14ac:dyDescent="0.25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</row>
    <row r="373" spans="1:12" x14ac:dyDescent="0.25">
      <c r="A373" s="199"/>
      <c r="B373" s="199"/>
      <c r="C373" s="199"/>
      <c r="D373" s="199"/>
      <c r="E373" s="199"/>
      <c r="F373" s="199"/>
      <c r="G373" s="199"/>
      <c r="H373" s="199"/>
      <c r="I373" s="199"/>
      <c r="J373" s="199"/>
      <c r="K373" s="199"/>
      <c r="L373" s="199"/>
    </row>
    <row r="374" spans="1:12" x14ac:dyDescent="0.25">
      <c r="A374" s="199"/>
      <c r="B374" s="199"/>
      <c r="C374" s="199"/>
      <c r="D374" s="199"/>
      <c r="E374" s="199"/>
      <c r="F374" s="199"/>
      <c r="G374" s="199"/>
      <c r="H374" s="199"/>
      <c r="I374" s="199"/>
      <c r="J374" s="199"/>
      <c r="K374" s="199"/>
      <c r="L374" s="199"/>
    </row>
    <row r="375" spans="1:12" x14ac:dyDescent="0.25">
      <c r="A375" s="199"/>
      <c r="B375" s="199"/>
      <c r="C375" s="199"/>
      <c r="D375" s="199"/>
      <c r="E375" s="199"/>
      <c r="F375" s="199"/>
      <c r="G375" s="199"/>
      <c r="H375" s="199"/>
      <c r="I375" s="199"/>
      <c r="J375" s="199"/>
      <c r="K375" s="199"/>
      <c r="L375" s="199"/>
    </row>
  </sheetData>
  <sheetProtection algorithmName="SHA-512" hashValue="qU1uNntannBLFxsqEV0i7jI9x1irEcxkt2Kk3UhEV7LctJGdBhgmBgMzahKHRQZadnvYnB4Y8SO6wPm0ajN1dQ==" saltValue="xeVen+own1k4PsftiOGU9A==" spinCount="100000" sheet="1" objects="1" scenarios="1"/>
  <dataConsolidate/>
  <mergeCells count="22">
    <mergeCell ref="C5:D5"/>
    <mergeCell ref="D1:K1"/>
    <mergeCell ref="B2:D2"/>
    <mergeCell ref="F2:G2"/>
    <mergeCell ref="H2:I2"/>
    <mergeCell ref="J2:K2"/>
    <mergeCell ref="I9:J9"/>
    <mergeCell ref="I10:J10"/>
    <mergeCell ref="A16:B16"/>
    <mergeCell ref="A25:B25"/>
    <mergeCell ref="A27:A28"/>
    <mergeCell ref="B27:L28"/>
    <mergeCell ref="J17:K18"/>
    <mergeCell ref="Y40:AH40"/>
    <mergeCell ref="A43:K43"/>
    <mergeCell ref="B80:C80"/>
    <mergeCell ref="A48:B48"/>
    <mergeCell ref="I51:J51"/>
    <mergeCell ref="A78:B78"/>
    <mergeCell ref="D79:F79"/>
    <mergeCell ref="G79:I79"/>
    <mergeCell ref="A47:B47"/>
  </mergeCells>
  <conditionalFormatting sqref="B52 B54 B56 B58 B60 B62">
    <cfRule type="containsText" dxfId="34" priority="16" operator="containsText" text="Information manquante">
      <formula>NOT(ISERROR(SEARCH("Information manquante",B52)))</formula>
    </cfRule>
  </conditionalFormatting>
  <conditionalFormatting sqref="B52 B58">
    <cfRule type="containsText" dxfId="33" priority="33" operator="containsText" text="S/O">
      <formula>NOT(ISERROR(SEARCH("S/O",B52)))</formula>
    </cfRule>
  </conditionalFormatting>
  <conditionalFormatting sqref="B52">
    <cfRule type="expression" dxfId="32" priority="28">
      <formula>B52=$W$50</formula>
    </cfRule>
  </conditionalFormatting>
  <conditionalFormatting sqref="B54">
    <cfRule type="containsText" dxfId="31" priority="32" operator="containsText" text="S/O">
      <formula>NOT(ISERROR(SEARCH("S/O",B54)))</formula>
    </cfRule>
    <cfRule type="expression" dxfId="30" priority="27">
      <formula>B54=$W$50</formula>
    </cfRule>
  </conditionalFormatting>
  <conditionalFormatting sqref="B56">
    <cfRule type="containsText" dxfId="29" priority="31" operator="containsText" text="S/O">
      <formula>NOT(ISERROR(SEARCH("S/O",B56)))</formula>
    </cfRule>
    <cfRule type="expression" dxfId="28" priority="26">
      <formula>B56=$W$50</formula>
    </cfRule>
  </conditionalFormatting>
  <conditionalFormatting sqref="B58">
    <cfRule type="expression" dxfId="27" priority="25">
      <formula>B58=$W$50</formula>
    </cfRule>
  </conditionalFormatting>
  <conditionalFormatting sqref="B60">
    <cfRule type="expression" dxfId="26" priority="24">
      <formula>B60=$W$50</formula>
    </cfRule>
    <cfRule type="containsText" dxfId="25" priority="30" operator="containsText" text="S/O">
      <formula>NOT(ISERROR(SEARCH("S/O",B60)))</formula>
    </cfRule>
  </conditionalFormatting>
  <conditionalFormatting sqref="B62">
    <cfRule type="containsText" dxfId="24" priority="29" operator="containsText" text="S/O">
      <formula>NOT(ISERROR(SEARCH("S/O",B62)))</formula>
    </cfRule>
    <cfRule type="expression" dxfId="23" priority="23">
      <formula>B62=$W$50</formula>
    </cfRule>
  </conditionalFormatting>
  <conditionalFormatting sqref="C48:H48">
    <cfRule type="containsText" dxfId="22" priority="34" operator="containsText" text="No">
      <formula>NOT(ISERROR(SEARCH("No",C48)))</formula>
    </cfRule>
  </conditionalFormatting>
  <conditionalFormatting sqref="D19:E19">
    <cfRule type="expression" dxfId="21" priority="99">
      <formula>$X$19=1</formula>
    </cfRule>
  </conditionalFormatting>
  <conditionalFormatting sqref="D20:F20">
    <cfRule type="expression" dxfId="20" priority="98">
      <formula>$X$20=1</formula>
    </cfRule>
  </conditionalFormatting>
  <conditionalFormatting sqref="D21:F21">
    <cfRule type="expression" dxfId="19" priority="96">
      <formula>$X$21=1</formula>
    </cfRule>
  </conditionalFormatting>
  <conditionalFormatting sqref="D22:F22">
    <cfRule type="expression" dxfId="18" priority="90">
      <formula>$X$22=1</formula>
    </cfRule>
  </conditionalFormatting>
  <conditionalFormatting sqref="D23:F23">
    <cfRule type="expression" dxfId="17" priority="36">
      <formula>$X$23=1</formula>
    </cfRule>
  </conditionalFormatting>
  <conditionalFormatting sqref="D24:F24">
    <cfRule type="expression" dxfId="16" priority="35">
      <formula>$X$24=1</formula>
    </cfRule>
  </conditionalFormatting>
  <conditionalFormatting sqref="E81">
    <cfRule type="containsText" dxfId="15" priority="14" operator="containsText" text="No">
      <formula>NOT(ISERROR(SEARCH("No",E81)))</formula>
    </cfRule>
  </conditionalFormatting>
  <conditionalFormatting sqref="F70">
    <cfRule type="containsText" dxfId="14" priority="112" operator="containsText" text="Non">
      <formula>NOT(ISERROR(SEARCH("Non",F70)))</formula>
    </cfRule>
  </conditionalFormatting>
  <conditionalFormatting sqref="H51">
    <cfRule type="expression" dxfId="13" priority="12">
      <formula>H51=$W$51</formula>
    </cfRule>
  </conditionalFormatting>
  <conditionalFormatting sqref="H52">
    <cfRule type="expression" dxfId="12" priority="6">
      <formula>$H$51&lt;$B$51</formula>
    </cfRule>
  </conditionalFormatting>
  <conditionalFormatting sqref="H53">
    <cfRule type="expression" dxfId="11" priority="11">
      <formula>H53=$W$51</formula>
    </cfRule>
  </conditionalFormatting>
  <conditionalFormatting sqref="H54">
    <cfRule type="expression" dxfId="10" priority="5">
      <formula>$H$53&lt;$B$53</formula>
    </cfRule>
  </conditionalFormatting>
  <conditionalFormatting sqref="H55">
    <cfRule type="expression" dxfId="9" priority="10">
      <formula>H55=$W$51</formula>
    </cfRule>
  </conditionalFormatting>
  <conditionalFormatting sqref="H56">
    <cfRule type="expression" dxfId="8" priority="4">
      <formula>$H$55&lt;$B$55</formula>
    </cfRule>
  </conditionalFormatting>
  <conditionalFormatting sqref="H57">
    <cfRule type="expression" dxfId="7" priority="9">
      <formula>H57=$W$51</formula>
    </cfRule>
  </conditionalFormatting>
  <conditionalFormatting sqref="H58">
    <cfRule type="expression" dxfId="6" priority="3">
      <formula>$H$57&lt;$B$57</formula>
    </cfRule>
  </conditionalFormatting>
  <conditionalFormatting sqref="H59">
    <cfRule type="expression" dxfId="5" priority="8">
      <formula>H59=$W$51</formula>
    </cfRule>
  </conditionalFormatting>
  <conditionalFormatting sqref="H60">
    <cfRule type="expression" dxfId="4" priority="2">
      <formula>$H$59&lt;$B$59</formula>
    </cfRule>
  </conditionalFormatting>
  <conditionalFormatting sqref="H61">
    <cfRule type="expression" dxfId="3" priority="7">
      <formula>H61=$W$51</formula>
    </cfRule>
  </conditionalFormatting>
  <conditionalFormatting sqref="H62">
    <cfRule type="expression" dxfId="2" priority="1">
      <formula>$H$61&lt;$B$61</formula>
    </cfRule>
  </conditionalFormatting>
  <conditionalFormatting sqref="H81">
    <cfRule type="containsText" dxfId="1" priority="15" operator="containsText" text="No">
      <formula>NOT(ISERROR(SEARCH("No",H81)))</formula>
    </cfRule>
  </conditionalFormatting>
  <conditionalFormatting sqref="J19:K24">
    <cfRule type="expression" dxfId="0" priority="13">
      <formula>$E19&gt;0</formula>
    </cfRule>
  </conditionalFormatting>
  <dataValidations count="12">
    <dataValidation type="list" allowBlank="1" showInputMessage="1" showErrorMessage="1" sqref="J19:J24" xr:uid="{9B34FB26-6A3C-49E2-AB60-247CC48E9DD5}">
      <formula1>$I$65:$I$67</formula1>
    </dataValidation>
    <dataValidation allowBlank="1" showInputMessage="1" showErrorMessage="1" promptTitle="Entité Int. (EFA)" prompt="Pour E&amp;J et doc. : les DDA et l’ADA doivent être 75% de l’exigence seuil au minimum. Voir aussi la note (2)" sqref="I40" xr:uid="{ED2F61B6-429D-418C-8F0F-2E31B12B49BE}"/>
    <dataValidation type="date" allowBlank="1" showInputMessage="1" showErrorMessage="1" promptTitle="Date" prompt="ex. Y-M-D ou D-M-Y" sqref="G19:G24" xr:uid="{9619B827-FF13-4945-BE18-10B1E64A25DA}">
      <formula1>36526</formula1>
      <formula2>401749</formula2>
    </dataValidation>
    <dataValidation type="date" allowBlank="1" showInputMessage="1" showErrorMessage="1" promptTitle="Date" prompt="ex. Y-M-D" sqref="G19:G24" xr:uid="{8A0527D8-2B5B-4BC4-ABCA-86F8F156C38E}">
      <formula1>36526</formula1>
      <formula2>401749</formula2>
    </dataValidation>
    <dataValidation type="list" allowBlank="1" showInputMessage="1" showErrorMessage="1" sqref="K19:K24" xr:uid="{3CA85718-6F8D-49B6-8523-51E3251CA01B}">
      <formula1>$J$65:$J$67</formula1>
    </dataValidation>
    <dataValidation type="whole" allowBlank="1" showInputMessage="1" showErrorMessage="1" errorTitle="Not a number" error="Enter the Envelope Contribution for this licence" sqref="E32:E38" xr:uid="{4118BD98-7741-4299-806D-43BBE4DA5A9C}">
      <formula1>0</formula1>
      <formula2>999999999999999</formula2>
    </dataValidation>
    <dataValidation type="whole" allowBlank="1" showInputMessage="1" showErrorMessage="1" sqref="V19:V24" xr:uid="{5B6C25A1-2F79-4095-B48D-FF86E91A98C5}">
      <formula1>0</formula1>
      <formula2>999</formula2>
    </dataValidation>
    <dataValidation allowBlank="1" showInputMessage="1" showErrorMessage="1" promptTitle="# of Months" prompt="Enter adjusted exclusivity in &quot;number of months&quot;." sqref="W32:W37" xr:uid="{F8BD4CF3-C7BE-463F-A855-33DB5A432595}"/>
    <dataValidation type="whole" allowBlank="1" showInputMessage="1" showErrorMessage="1" promptTitle="Nombre de mois" prompt="Saisir la période en mois. Les équations sont permises (ex. : =6*12)" sqref="I19:I24" xr:uid="{C3E27FA0-1BD9-4CE1-AB79-DA4C9660BBE5}">
      <formula1>0</formula1>
      <formula2>999</formula2>
    </dataValidation>
    <dataValidation type="decimal" allowBlank="1" showInputMessage="1" showErrorMessage="1" errorTitle="Not a number" error="Enter the Envelope Contribution for this licence" prompt="SVP entrez les télédiffuseurs et distributeurs en premier. Voir note (1) ci-dessus" sqref="F19" xr:uid="{C80835BA-1C9B-4ECE-9D53-B77AE50C366C}">
      <formula1>0</formula1>
      <formula2>999999999999999</formula2>
    </dataValidation>
    <dataValidation type="decimal" allowBlank="1" showInputMessage="1" showErrorMessage="1" errorTitle="Not a number" error="Enter the Envelope Contribution for this licence" sqref="C19:E20" xr:uid="{E794B5B8-FD38-420E-ACE2-41CAFE6AF16D}">
      <formula1>0</formula1>
      <formula2>999999999999999</formula2>
    </dataValidation>
    <dataValidation type="decimal" allowBlank="1" showErrorMessage="1" errorTitle="Not a number" error="Enter the Envelope Contribution for this licence" sqref="C24 C22 C21:E21" xr:uid="{0DCBDC0E-FF3A-4B66-BAC0-00565543996A}">
      <formula1>0</formula1>
      <formula2>999999999999999</formula2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29" max="14" man="1"/>
    <brk id="77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rop Down 1">
              <controlPr locked="0" defaultSize="0" autoLine="0" autoPict="0">
                <anchor moveWithCells="1">
                  <from>
                    <xdr:col>2</xdr:col>
                    <xdr:colOff>114300</xdr:colOff>
                    <xdr:row>6</xdr:row>
                    <xdr:rowOff>22860</xdr:rowOff>
                  </from>
                  <to>
                    <xdr:col>3</xdr:col>
                    <xdr:colOff>784860</xdr:colOff>
                    <xdr:row>6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bf855-4b99-4523-8a28-c0526f8a6830">
      <Terms xmlns="http://schemas.microsoft.com/office/infopath/2007/PartnerControls"/>
    </lcf76f155ced4ddcb4097134ff3c332f>
    <TaxCatchAll xmlns="484c8c59-755d-4516-b8d2-1621b38262b4">
      <Value>16</Value>
      <Value>12</Value>
    </TaxCatchAll>
    <_dlc_DocId xmlns="e27b0c4a-e52c-4a9d-a1f2-444a905929e2">CMFPA-1271669082-31453</_dlc_DocId>
    <_dlc_DocIdUrl xmlns="e27b0c4a-e52c-4a9d-a1f2-444a905929e2">
      <Url>https://telefilm.sharepoint.com/sites/T_APFMC-CMFPA/_layouts/15/DocIdRedir.aspx?ID=CMFPA-1271669082-31453</Url>
      <Description>CMFPA-1271669082-31453</Description>
    </_dlc_DocIdUrl>
    <TfSourcePath xmlns="94ffc4b0-5353-4349-8cc3-8e471de1b72c" xsi:nil="true"/>
    <IconOverlay xmlns="http://schemas.microsoft.com/sharepoint/v4" xsi:nil="true"/>
    <c1c276be9cfa481895358bbd606e8e03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APFMC</TermName>
          <TermId xmlns="http://schemas.microsoft.com/office/infopath/2007/PartnerControls">5e323734-3c20-4f43-979b-7ae025a18a69</TermId>
        </TermInfo>
      </Terms>
    </c1c276be9cfa481895358bbd606e8e03>
    <TfRevision xmlns="94ffc4b0-5353-4349-8cc3-8e471de1b72c" xsi:nil="true"/>
    <f5f81750012343d1806eba8e7b10aae7 xmlns="ecb119d4-d563-4bdc-ad82-2d690c88c5f7">
      <Terms xmlns="http://schemas.microsoft.com/office/infopath/2007/PartnerControls"/>
    </f5f81750012343d1806eba8e7b10aae7>
    <f2915d3f92ea4bb79247451729792765 xmlns="ecb119d4-d563-4bdc-ad82-2d690c88c5f7">
      <Terms xmlns="http://schemas.microsoft.com/office/infopath/2007/PartnerControls"/>
    </f2915d3f92ea4bb79247451729792765>
    <j5f5c22b761e4082b8e8a133044a7d58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Contracting</TermName>
          <TermId xmlns="http://schemas.microsoft.com/office/infopath/2007/PartnerControls">f8978233-d840-4582-836a-26dd0dc426dc</TermId>
        </TermInfo>
      </Terms>
    </j5f5c22b761e4082b8e8a133044a7d58>
    <TfPeriod xmlns="94ffc4b0-5353-4349-8cc3-8e471de1b72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eleDoc" ma:contentTypeID="0x0101007C0EA845696D1948BDEEFC7B350361630100B08C5A147E46AA43866F3438FE350128" ma:contentTypeVersion="24" ma:contentTypeDescription="Create a new document." ma:contentTypeScope="" ma:versionID="6ca86c7dae4457b17678b8e15d2098ec">
  <xsd:schema xmlns:xsd="http://www.w3.org/2001/XMLSchema" xmlns:xs="http://www.w3.org/2001/XMLSchema" xmlns:p="http://schemas.microsoft.com/office/2006/metadata/properties" xmlns:ns2="ecb119d4-d563-4bdc-ad82-2d690c88c5f7" xmlns:ns3="484c8c59-755d-4516-b8d2-1621b38262b4" xmlns:ns4="e27b0c4a-e52c-4a9d-a1f2-444a905929e2" xmlns:ns5="94ffc4b0-5353-4349-8cc3-8e471de1b72c" xmlns:ns6="7b2bf855-4b99-4523-8a28-c0526f8a6830" xmlns:ns7="http://schemas.microsoft.com/sharepoint/v4" targetNamespace="http://schemas.microsoft.com/office/2006/metadata/properties" ma:root="true" ma:fieldsID="aaf583547a123ee3e250b492c8cf3e39" ns2:_="" ns3:_="" ns4:_="" ns5:_="" ns6:_="" ns7:_="">
    <xsd:import namespace="ecb119d4-d563-4bdc-ad82-2d690c88c5f7"/>
    <xsd:import namespace="484c8c59-755d-4516-b8d2-1621b38262b4"/>
    <xsd:import namespace="e27b0c4a-e52c-4a9d-a1f2-444a905929e2"/>
    <xsd:import namespace="94ffc4b0-5353-4349-8cc3-8e471de1b72c"/>
    <xsd:import namespace="7b2bf855-4b99-4523-8a28-c0526f8a683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1c276be9cfa481895358bbd606e8e03" minOccurs="0"/>
                <xsd:element ref="ns3:TaxCatchAll" minOccurs="0"/>
                <xsd:element ref="ns3:TaxCatchAllLabel" minOccurs="0"/>
                <xsd:element ref="ns2:j5f5c22b761e4082b8e8a133044a7d58" minOccurs="0"/>
                <xsd:element ref="ns5:TfRevision" minOccurs="0"/>
                <xsd:element ref="ns5:TfPeriod" minOccurs="0"/>
                <xsd:element ref="ns2:f5f81750012343d1806eba8e7b10aae7" minOccurs="0"/>
                <xsd:element ref="ns2:f2915d3f92ea4bb79247451729792765" minOccurs="0"/>
                <xsd:element ref="ns5:TfSourcePath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DateTaken" minOccurs="0"/>
                <xsd:element ref="ns6:MediaLengthInSecond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7:IconOverlay" minOccurs="0"/>
                <xsd:element ref="ns4:_dlc_DocId" minOccurs="0"/>
                <xsd:element ref="ns4:_dlc_DocIdUrl" minOccurs="0"/>
                <xsd:element ref="ns4:_dlc_DocIdPersistId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19d4-d563-4bdc-ad82-2d690c88c5f7" elementFormDefault="qualified">
    <xsd:import namespace="http://schemas.microsoft.com/office/2006/documentManagement/types"/>
    <xsd:import namespace="http://schemas.microsoft.com/office/infopath/2007/PartnerControls"/>
    <xsd:element name="c1c276be9cfa481895358bbd606e8e03" ma:index="8" nillable="true" ma:taxonomy="true" ma:internalName="c1c276be9cfa481895358bbd606e8e03" ma:taxonomyFieldName="TfBusinessProcess" ma:displayName="Business Process" ma:default="" ma:fieldId="{c1c276be-9cfa-4818-9535-8bbd606e8e03}" ma:sspId="7f0aa716-bba0-4bb8-a561-918f9f9bf113" ma:termSetId="ed0ad9fd-18c4-4ad5-951f-e822bc0acb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f5c22b761e4082b8e8a133044a7d58" ma:index="12" nillable="true" ma:taxonomy="true" ma:internalName="j5f5c22b761e4082b8e8a133044a7d58" ma:taxonomyFieldName="TfClassification" ma:displayName="Classification" ma:default="" ma:fieldId="{35f5c22b-761e-4082-b8e8-a133044a7d58}" ma:sspId="7f0aa716-bba0-4bb8-a561-918f9f9bf113" ma:termSetId="2113eb4f-eb0a-42e0-91a3-4320612ce358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5f81750012343d1806eba8e7b10aae7" ma:index="16" nillable="true" ma:taxonomy="true" ma:internalName="f5f81750012343d1806eba8e7b10aae7" ma:taxonomyFieldName="TfDocType" ma:displayName="Document Type" ma:default="" ma:fieldId="{f5f81750-0123-43d1-806e-ba8e7b10aae7}" ma:sspId="7f0aa716-bba0-4bb8-a561-918f9f9bf113" ma:termSetId="516db3bc-1f56-4005-9466-6bd52177fb3d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2915d3f92ea4bb79247451729792765" ma:index="18" nillable="true" ma:taxonomy="true" ma:internalName="f2915d3f92ea4bb79247451729792765" ma:taxonomyFieldName="TfProject" ma:displayName="Project" ma:default="" ma:fieldId="{f2915d3f-92ea-4bb7-9247-451729792765}" ma:sspId="7f0aa716-bba0-4bb8-a561-918f9f9bf113" ma:termSetId="496cdf85-4955-4878-95d4-a5a02def46d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d0a488d-ccec-4866-9823-061a664d4d51}" ma:internalName="TaxCatchAll" ma:showField="CatchAllData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0a488d-ccec-4866-9823-061a664d4d51}" ma:internalName="TaxCatchAllLabel" ma:readOnly="true" ma:showField="CatchAllDataLabel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0c4a-e52c-4a9d-a1f2-444a905929e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c4b0-5353-4349-8cc3-8e471de1b72c" elementFormDefault="qualified">
    <xsd:import namespace="http://schemas.microsoft.com/office/2006/documentManagement/types"/>
    <xsd:import namespace="http://schemas.microsoft.com/office/infopath/2007/PartnerControls"/>
    <xsd:element name="TfRevision" ma:index="14" nillable="true" ma:displayName="Document Revision" ma:internalName="TfRevision" ma:readOnly="false" ma:percentage="FALSE">
      <xsd:simpleType>
        <xsd:restriction base="dms:Number"/>
      </xsd:simpleType>
    </xsd:element>
    <xsd:element name="TfPeriod" ma:index="15" nillable="true" ma:displayName="Period" ma:format="DateOnly" ma:internalName="TfPeriod" ma:readOnly="false">
      <xsd:simpleType>
        <xsd:restriction base="dms:DateTime"/>
      </xsd:simpleType>
    </xsd:element>
    <xsd:element name="TfSourcePath" ma:index="20" nillable="true" ma:displayName="Source Path" ma:internalName="TfSourcePath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bf855-4b99-4523-8a28-c0526f8a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4DBFE-A14E-456E-A9CF-3658796A81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0338D6F-3AA8-45E2-BBFD-0A6AB9B470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2A6AA-D19B-401A-8639-920F6DCDDCDB}">
  <ds:schemaRefs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7b2bf855-4b99-4523-8a28-c0526f8a6830"/>
    <ds:schemaRef ds:uri="http://purl.org/dc/terms/"/>
    <ds:schemaRef ds:uri="94ffc4b0-5353-4349-8cc3-8e471de1b72c"/>
    <ds:schemaRef ds:uri="e27b0c4a-e52c-4a9d-a1f2-444a905929e2"/>
    <ds:schemaRef ds:uri="http://purl.org/dc/elements/1.1/"/>
    <ds:schemaRef ds:uri="484c8c59-755d-4516-b8d2-1621b38262b4"/>
    <ds:schemaRef ds:uri="ecb119d4-d563-4bdc-ad82-2d690c88c5f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32FE2E6-7427-4B7E-B57D-7B819A0D9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119d4-d563-4bdc-ad82-2d690c88c5f7"/>
    <ds:schemaRef ds:uri="484c8c59-755d-4516-b8d2-1621b38262b4"/>
    <ds:schemaRef ds:uri="e27b0c4a-e52c-4a9d-a1f2-444a905929e2"/>
    <ds:schemaRef ds:uri="94ffc4b0-5353-4349-8cc3-8e471de1b72c"/>
    <ds:schemaRef ds:uri="7b2bf855-4b99-4523-8a28-c0526f8a683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2026-04-14T01:35:45Z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10e6ce57-75fd-4874-b8b7-597bf1bc0302</vt:lpwstr>
  </property>
  <property fmtid="{D5CDD505-2E9C-101B-9397-08002B2CF9AE}" pid="4" name="TfBusinessProcess">
    <vt:lpwstr>12;#APFMC|5e323734-3c20-4f43-979b-7ae025a18a69</vt:lpwstr>
  </property>
  <property fmtid="{D5CDD505-2E9C-101B-9397-08002B2CF9AE}" pid="5" name="MediaServiceImageTags">
    <vt:lpwstr/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