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xl/comments1.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c_Production 25-26/Prod 25-26 FRANCO/"/>
    </mc:Choice>
  </mc:AlternateContent>
  <xr:revisionPtr revIDLastSave="5" documentId="8_{48236579-A64D-45B3-A90D-2618652399EE}" xr6:coauthVersionLast="47" xr6:coauthVersionMax="47" xr10:uidLastSave="{2B29F37B-C814-4FB0-A0BE-917F418CF24D}"/>
  <bookViews>
    <workbookView xWindow="-120" yWindow="-120" windowWidth="29040" windowHeight="15840" tabRatio="684" activeTab="3" xr2:uid="{00000000-000D-0000-FFFF-FFFF00000000}"/>
  </bookViews>
  <sheets>
    <sheet name="Sommaire (protégé)" sheetId="2" r:id="rId1"/>
    <sheet name="Détail" sheetId="3" r:id="rId2"/>
    <sheet name="Mouv. trés." sheetId="4" r:id="rId3"/>
    <sheet name="Instructions" sheetId="5" r:id="rId4"/>
  </sheets>
  <definedNames>
    <definedName name="Print_Area" localSheetId="1">Détail!$A$8:$AB$231</definedName>
    <definedName name="Print_Area" localSheetId="0">'Sommaire (protégé)'!$A$9:$H$59</definedName>
    <definedName name="Print_Titles" localSheetId="1">Détail!$19:$20</definedName>
    <definedName name="test" localSheetId="1">Détail!$A$17:$N$229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3" l="1"/>
  <c r="H53" i="3"/>
  <c r="P42" i="4"/>
  <c r="N158" i="3" l="1"/>
  <c r="N157" i="3"/>
  <c r="N156" i="3"/>
  <c r="N155" i="3"/>
  <c r="N154" i="3"/>
  <c r="N153" i="3"/>
  <c r="N152" i="3"/>
  <c r="N151" i="3"/>
  <c r="N150" i="3"/>
  <c r="N149" i="3"/>
  <c r="N148" i="3"/>
  <c r="N147" i="3"/>
  <c r="N141" i="3"/>
  <c r="N140" i="3"/>
  <c r="N139" i="3"/>
  <c r="N138" i="3"/>
  <c r="N137" i="3"/>
  <c r="N136" i="3"/>
  <c r="N135" i="3"/>
  <c r="N134" i="3"/>
  <c r="O194" i="3" l="1"/>
  <c r="O196" i="3"/>
  <c r="O198" i="3"/>
  <c r="Y23" i="3" l="1"/>
  <c r="X23" i="3"/>
  <c r="V23" i="3"/>
  <c r="U23" i="3"/>
  <c r="T23" i="3"/>
  <c r="R23" i="3"/>
  <c r="O21" i="3"/>
  <c r="O216" i="3"/>
  <c r="O215" i="3"/>
  <c r="O214" i="3"/>
  <c r="O212" i="3"/>
  <c r="O211" i="3"/>
  <c r="O209" i="3"/>
  <c r="O197" i="3"/>
  <c r="O195" i="3"/>
  <c r="O193" i="3"/>
  <c r="O192" i="3"/>
  <c r="O191" i="3"/>
  <c r="O190" i="3"/>
  <c r="O189" i="3"/>
  <c r="O188" i="3"/>
  <c r="O187" i="3"/>
  <c r="O186" i="3"/>
  <c r="O185" i="3"/>
  <c r="O184" i="3"/>
  <c r="O183" i="3"/>
  <c r="O177" i="3"/>
  <c r="O176" i="3"/>
  <c r="O175" i="3"/>
  <c r="O174" i="3"/>
  <c r="O173" i="3"/>
  <c r="O172" i="3"/>
  <c r="O171" i="3"/>
  <c r="O170" i="3"/>
  <c r="O169" i="3"/>
  <c r="O158" i="3"/>
  <c r="O157" i="3"/>
  <c r="O156" i="3"/>
  <c r="O155" i="3"/>
  <c r="O154" i="3"/>
  <c r="O153" i="3"/>
  <c r="O152" i="3"/>
  <c r="O151" i="3"/>
  <c r="O150" i="3"/>
  <c r="O149" i="3"/>
  <c r="O148" i="3"/>
  <c r="O147" i="3"/>
  <c r="O141" i="3"/>
  <c r="O140" i="3"/>
  <c r="O139" i="3"/>
  <c r="O138" i="3"/>
  <c r="O137" i="3"/>
  <c r="O136" i="3"/>
  <c r="O135" i="3"/>
  <c r="O134" i="3"/>
  <c r="O44" i="3"/>
  <c r="O43" i="3"/>
  <c r="O42" i="3"/>
  <c r="O41" i="3"/>
  <c r="O34" i="3"/>
  <c r="O33" i="3"/>
  <c r="O32" i="3"/>
  <c r="O31" i="3"/>
  <c r="O30" i="3"/>
  <c r="Y222" i="3" l="1"/>
  <c r="X222" i="3"/>
  <c r="T222" i="3"/>
  <c r="Q20" i="3" l="1"/>
  <c r="P20" i="3"/>
  <c r="Q28" i="3"/>
  <c r="P28" i="3"/>
  <c r="Q39" i="3"/>
  <c r="P39" i="3"/>
  <c r="Q51" i="3"/>
  <c r="P51" i="3"/>
  <c r="Q65" i="3"/>
  <c r="P65" i="3"/>
  <c r="Q79" i="3"/>
  <c r="P79" i="3"/>
  <c r="Q90" i="3"/>
  <c r="P90" i="3"/>
  <c r="Q103" i="3"/>
  <c r="P103" i="3"/>
  <c r="Q111" i="3"/>
  <c r="P111" i="3"/>
  <c r="Q118" i="3"/>
  <c r="P118" i="3"/>
  <c r="Q133" i="3"/>
  <c r="P133" i="3"/>
  <c r="Q146" i="3"/>
  <c r="P146" i="3"/>
  <c r="Q168" i="3"/>
  <c r="P168" i="3"/>
  <c r="Q182" i="3"/>
  <c r="P182" i="3"/>
  <c r="Q208" i="3"/>
  <c r="P208" i="3"/>
  <c r="Q221" i="3"/>
  <c r="P221" i="3"/>
  <c r="N199" i="3"/>
  <c r="K9" i="2"/>
  <c r="J9" i="2"/>
  <c r="K8" i="2"/>
  <c r="J8" i="2"/>
  <c r="C5" i="4"/>
  <c r="C4" i="4"/>
  <c r="I235" i="3"/>
  <c r="G235" i="3"/>
  <c r="I233" i="3"/>
  <c r="G233" i="3"/>
  <c r="B7" i="2"/>
  <c r="B6" i="2"/>
  <c r="H126" i="3" l="1"/>
  <c r="H125" i="3"/>
  <c r="H124" i="3"/>
  <c r="H123" i="3"/>
  <c r="H122" i="3"/>
  <c r="H121" i="3"/>
  <c r="H120" i="3"/>
  <c r="H119" i="3"/>
  <c r="H113" i="3"/>
  <c r="H112" i="3"/>
  <c r="H106" i="3"/>
  <c r="H105" i="3"/>
  <c r="H104" i="3"/>
  <c r="H98" i="3"/>
  <c r="H97" i="3"/>
  <c r="H96" i="3"/>
  <c r="H95" i="3"/>
  <c r="H94" i="3"/>
  <c r="H93" i="3"/>
  <c r="H92" i="3"/>
  <c r="H91" i="3"/>
  <c r="H85" i="3"/>
  <c r="H84" i="3"/>
  <c r="H83" i="3"/>
  <c r="H82" i="3"/>
  <c r="H81" i="3"/>
  <c r="H80" i="3"/>
  <c r="H74" i="3"/>
  <c r="H73" i="3"/>
  <c r="H72" i="3"/>
  <c r="H71" i="3"/>
  <c r="H70" i="3"/>
  <c r="H69" i="3"/>
  <c r="H68" i="3"/>
  <c r="H67" i="3"/>
  <c r="H66" i="3"/>
  <c r="H59" i="3"/>
  <c r="H58" i="3"/>
  <c r="H57" i="3"/>
  <c r="H56" i="3"/>
  <c r="H55" i="3"/>
  <c r="H54" i="3"/>
  <c r="O72" i="3" l="1"/>
  <c r="N72" i="3"/>
  <c r="O57" i="3"/>
  <c r="N57" i="3"/>
  <c r="O58" i="3"/>
  <c r="N58" i="3"/>
  <c r="O120" i="3"/>
  <c r="N120" i="3"/>
  <c r="O123" i="3"/>
  <c r="N123" i="3"/>
  <c r="O96" i="3"/>
  <c r="N96" i="3"/>
  <c r="O84" i="3"/>
  <c r="N84" i="3"/>
  <c r="O121" i="3"/>
  <c r="N121" i="3"/>
  <c r="O104" i="3"/>
  <c r="N104" i="3"/>
  <c r="O124" i="3"/>
  <c r="N124" i="3"/>
  <c r="O83" i="3"/>
  <c r="N83" i="3"/>
  <c r="O97" i="3"/>
  <c r="N97" i="3"/>
  <c r="O73" i="3"/>
  <c r="N73" i="3"/>
  <c r="O122" i="3"/>
  <c r="N122" i="3"/>
  <c r="O105" i="3"/>
  <c r="N105" i="3"/>
  <c r="O67" i="3"/>
  <c r="N67" i="3"/>
  <c r="O106" i="3"/>
  <c r="N106" i="3"/>
  <c r="O55" i="3"/>
  <c r="N55" i="3"/>
  <c r="O68" i="3"/>
  <c r="N68" i="3"/>
  <c r="O81" i="3"/>
  <c r="N81" i="3"/>
  <c r="O94" i="3"/>
  <c r="N94" i="3"/>
  <c r="O125" i="3"/>
  <c r="N125" i="3"/>
  <c r="O70" i="3"/>
  <c r="N70" i="3"/>
  <c r="O119" i="3"/>
  <c r="N119" i="3"/>
  <c r="O71" i="3"/>
  <c r="N71" i="3"/>
  <c r="O59" i="3"/>
  <c r="N59" i="3"/>
  <c r="O92" i="3"/>
  <c r="N92" i="3"/>
  <c r="O80" i="3"/>
  <c r="N80" i="3"/>
  <c r="O93" i="3"/>
  <c r="N93" i="3"/>
  <c r="O56" i="3"/>
  <c r="N56" i="3"/>
  <c r="O69" i="3"/>
  <c r="N69" i="3"/>
  <c r="O82" i="3"/>
  <c r="N82" i="3"/>
  <c r="O95" i="3"/>
  <c r="N95" i="3"/>
  <c r="O113" i="3"/>
  <c r="N113" i="3"/>
  <c r="O126" i="3"/>
  <c r="N126" i="3"/>
  <c r="O53" i="3"/>
  <c r="N53" i="3"/>
  <c r="O112" i="3"/>
  <c r="N112" i="3"/>
  <c r="O98" i="3"/>
  <c r="N98" i="3"/>
  <c r="O91" i="3"/>
  <c r="N91" i="3"/>
  <c r="O85" i="3"/>
  <c r="N85" i="3"/>
  <c r="O74" i="3"/>
  <c r="N74" i="3"/>
  <c r="O66" i="3"/>
  <c r="N66" i="3"/>
  <c r="O54" i="3"/>
  <c r="N54" i="3"/>
  <c r="O60" i="3"/>
  <c r="N60" i="3"/>
  <c r="Q24" i="3"/>
  <c r="P24" i="3"/>
  <c r="R22" i="3"/>
  <c r="R24" i="3" s="1"/>
  <c r="R223" i="3"/>
  <c r="R222" i="3"/>
  <c r="Q217" i="3"/>
  <c r="P217" i="3"/>
  <c r="R216" i="3"/>
  <c r="R215" i="3"/>
  <c r="R214" i="3"/>
  <c r="R212" i="3"/>
  <c r="R211" i="3"/>
  <c r="R209" i="3"/>
  <c r="Q199" i="3"/>
  <c r="P199" i="3"/>
  <c r="R198" i="3"/>
  <c r="R197" i="3"/>
  <c r="R196" i="3"/>
  <c r="R195" i="3"/>
  <c r="R194" i="3"/>
  <c r="R193" i="3"/>
  <c r="R192" i="3"/>
  <c r="R191" i="3"/>
  <c r="R190" i="3"/>
  <c r="R189" i="3"/>
  <c r="R188" i="3"/>
  <c r="R187" i="3"/>
  <c r="R186" i="3"/>
  <c r="R185" i="3"/>
  <c r="R184" i="3"/>
  <c r="R183" i="3"/>
  <c r="Q178" i="3"/>
  <c r="P178" i="3"/>
  <c r="R177" i="3"/>
  <c r="R176" i="3"/>
  <c r="R175" i="3"/>
  <c r="R174" i="3"/>
  <c r="R173" i="3"/>
  <c r="R172" i="3"/>
  <c r="R171" i="3"/>
  <c r="R170" i="3"/>
  <c r="R169" i="3"/>
  <c r="Q159" i="3"/>
  <c r="P159" i="3"/>
  <c r="R158" i="3"/>
  <c r="R157" i="3"/>
  <c r="R156" i="3"/>
  <c r="R155" i="3"/>
  <c r="R154" i="3"/>
  <c r="R153" i="3"/>
  <c r="R152" i="3"/>
  <c r="R151" i="3"/>
  <c r="R150" i="3"/>
  <c r="R149" i="3"/>
  <c r="R148" i="3"/>
  <c r="R147" i="3"/>
  <c r="Q142" i="3"/>
  <c r="P142" i="3"/>
  <c r="R141" i="3"/>
  <c r="R140" i="3"/>
  <c r="R139" i="3"/>
  <c r="R138" i="3"/>
  <c r="R137" i="3"/>
  <c r="R136" i="3"/>
  <c r="R135" i="3"/>
  <c r="R134" i="3"/>
  <c r="Q127" i="3"/>
  <c r="P127" i="3"/>
  <c r="R126" i="3"/>
  <c r="R125" i="3"/>
  <c r="R124" i="3"/>
  <c r="R123" i="3"/>
  <c r="R122" i="3"/>
  <c r="R121" i="3"/>
  <c r="R120" i="3"/>
  <c r="R119" i="3"/>
  <c r="Q114" i="3"/>
  <c r="P114" i="3"/>
  <c r="R113" i="3"/>
  <c r="R112" i="3"/>
  <c r="Q107" i="3"/>
  <c r="P107" i="3"/>
  <c r="R106" i="3"/>
  <c r="R105" i="3"/>
  <c r="R104" i="3"/>
  <c r="Q99" i="3"/>
  <c r="P99" i="3"/>
  <c r="R98" i="3"/>
  <c r="R97" i="3"/>
  <c r="R96" i="3"/>
  <c r="R95" i="3"/>
  <c r="R94" i="3"/>
  <c r="R93" i="3"/>
  <c r="R92" i="3"/>
  <c r="R91" i="3"/>
  <c r="Q86" i="3"/>
  <c r="P86" i="3"/>
  <c r="R85" i="3"/>
  <c r="R84" i="3"/>
  <c r="R83" i="3"/>
  <c r="R82" i="3"/>
  <c r="R81" i="3"/>
  <c r="R80" i="3"/>
  <c r="Q75" i="3"/>
  <c r="P75" i="3"/>
  <c r="R74" i="3"/>
  <c r="R73" i="3"/>
  <c r="R72" i="3"/>
  <c r="R71" i="3"/>
  <c r="R70" i="3"/>
  <c r="R69" i="3"/>
  <c r="R68" i="3"/>
  <c r="R67" i="3"/>
  <c r="R66" i="3"/>
  <c r="Q61" i="3"/>
  <c r="P61" i="3"/>
  <c r="R60" i="3"/>
  <c r="R59" i="3"/>
  <c r="R58" i="3"/>
  <c r="R57" i="3"/>
  <c r="R56" i="3"/>
  <c r="R55" i="3"/>
  <c r="R54" i="3"/>
  <c r="R53" i="3"/>
  <c r="Q45" i="3"/>
  <c r="P45" i="3"/>
  <c r="R44" i="3"/>
  <c r="R43" i="3"/>
  <c r="R42" i="3"/>
  <c r="R41" i="3"/>
  <c r="Q35" i="3"/>
  <c r="P35" i="3"/>
  <c r="R34" i="3"/>
  <c r="R33" i="3"/>
  <c r="R32" i="3"/>
  <c r="R31" i="3"/>
  <c r="R30" i="3"/>
  <c r="R45" i="3" l="1"/>
  <c r="R114" i="3"/>
  <c r="R199" i="3"/>
  <c r="R86" i="3"/>
  <c r="R61" i="3"/>
  <c r="R142" i="3"/>
  <c r="R159" i="3"/>
  <c r="R75" i="3"/>
  <c r="R99" i="3"/>
  <c r="R127" i="3"/>
  <c r="R35" i="3"/>
  <c r="R178" i="3"/>
  <c r="R217" i="3"/>
  <c r="Q161" i="3"/>
  <c r="R107" i="3"/>
  <c r="P161" i="3"/>
  <c r="R161" i="3" l="1"/>
  <c r="U222" i="3"/>
  <c r="V222" i="3"/>
  <c r="T223" i="3"/>
  <c r="U223" i="3"/>
  <c r="V223" i="3"/>
  <c r="R225" i="3"/>
  <c r="Q225" i="3"/>
  <c r="N235" i="3" s="1"/>
  <c r="P225" i="3"/>
  <c r="N233" i="3" s="1"/>
  <c r="E50" i="2" l="1"/>
  <c r="E48" i="2"/>
  <c r="K40" i="2"/>
  <c r="J40" i="2"/>
  <c r="K39" i="2"/>
  <c r="J39" i="2"/>
  <c r="K31" i="2"/>
  <c r="J22" i="2"/>
  <c r="K21" i="2"/>
  <c r="J18" i="2"/>
  <c r="C50" i="2"/>
  <c r="C48" i="2"/>
  <c r="K11" i="2"/>
  <c r="J11" i="2"/>
  <c r="N45" i="3"/>
  <c r="J35" i="2"/>
  <c r="J36" i="2" s="1"/>
  <c r="K32" i="2"/>
  <c r="J32" i="2"/>
  <c r="J31" i="2"/>
  <c r="K26" i="2"/>
  <c r="J26" i="2"/>
  <c r="K25" i="2"/>
  <c r="J25" i="2"/>
  <c r="K22" i="2"/>
  <c r="J21" i="2"/>
  <c r="K20" i="2"/>
  <c r="J20" i="2"/>
  <c r="K19" i="2"/>
  <c r="J19" i="2"/>
  <c r="K18" i="2"/>
  <c r="K17" i="2"/>
  <c r="J17" i="2"/>
  <c r="K16" i="2"/>
  <c r="J16" i="2"/>
  <c r="N24" i="3"/>
  <c r="K13" i="2"/>
  <c r="J13" i="2"/>
  <c r="J12" i="2"/>
  <c r="K12" i="2" l="1"/>
  <c r="K14" i="2" s="1"/>
  <c r="J14" i="2"/>
  <c r="J27" i="2"/>
  <c r="J23" i="2"/>
  <c r="K33" i="2"/>
  <c r="K23" i="2"/>
  <c r="K27" i="2"/>
  <c r="J33" i="2"/>
  <c r="K35" i="2"/>
  <c r="K36" i="2" s="1"/>
  <c r="J29" i="2" l="1"/>
  <c r="K42" i="2"/>
  <c r="H50" i="2" s="1"/>
  <c r="J42" i="2"/>
  <c r="H48" i="2" s="1"/>
  <c r="K29" i="2"/>
  <c r="T184" i="3" l="1"/>
  <c r="U184" i="3"/>
  <c r="V184" i="3"/>
  <c r="X184" i="3"/>
  <c r="Y184" i="3"/>
  <c r="T185" i="3"/>
  <c r="U185" i="3"/>
  <c r="V185" i="3"/>
  <c r="X185" i="3"/>
  <c r="Y185" i="3"/>
  <c r="T186" i="3"/>
  <c r="U186" i="3"/>
  <c r="V186" i="3"/>
  <c r="X186" i="3"/>
  <c r="Y186" i="3"/>
  <c r="T187" i="3"/>
  <c r="U187" i="3"/>
  <c r="V187" i="3"/>
  <c r="X187" i="3"/>
  <c r="Y187" i="3"/>
  <c r="T188" i="3"/>
  <c r="U188" i="3"/>
  <c r="V188" i="3"/>
  <c r="X188" i="3"/>
  <c r="Y188" i="3"/>
  <c r="T189" i="3"/>
  <c r="U189" i="3"/>
  <c r="V189" i="3"/>
  <c r="X189" i="3"/>
  <c r="Y189" i="3"/>
  <c r="T190" i="3"/>
  <c r="U190" i="3"/>
  <c r="V190" i="3"/>
  <c r="X190" i="3"/>
  <c r="Y190" i="3"/>
  <c r="T191" i="3"/>
  <c r="U191" i="3"/>
  <c r="V191" i="3"/>
  <c r="X191" i="3"/>
  <c r="Y191" i="3"/>
  <c r="T192" i="3"/>
  <c r="U192" i="3"/>
  <c r="V192" i="3"/>
  <c r="X192" i="3"/>
  <c r="Y192" i="3"/>
  <c r="T193" i="3"/>
  <c r="U193" i="3"/>
  <c r="V193" i="3"/>
  <c r="X193" i="3"/>
  <c r="Y193" i="3"/>
  <c r="T194" i="3"/>
  <c r="U194" i="3"/>
  <c r="V194" i="3"/>
  <c r="X194" i="3"/>
  <c r="Y194" i="3"/>
  <c r="T195" i="3"/>
  <c r="U195" i="3"/>
  <c r="V195" i="3"/>
  <c r="X195" i="3"/>
  <c r="Y195" i="3"/>
  <c r="T196" i="3"/>
  <c r="U196" i="3"/>
  <c r="V196" i="3"/>
  <c r="X196" i="3"/>
  <c r="Y196" i="3"/>
  <c r="T197" i="3"/>
  <c r="U197" i="3"/>
  <c r="V197" i="3"/>
  <c r="X197" i="3"/>
  <c r="Y197" i="3"/>
  <c r="T198" i="3"/>
  <c r="U198" i="3"/>
  <c r="V198" i="3"/>
  <c r="X198" i="3"/>
  <c r="Y198" i="3"/>
  <c r="T170" i="3"/>
  <c r="U170" i="3"/>
  <c r="V170" i="3"/>
  <c r="X170" i="3"/>
  <c r="Y170" i="3"/>
  <c r="T171" i="3"/>
  <c r="U171" i="3"/>
  <c r="V171" i="3"/>
  <c r="X171" i="3"/>
  <c r="Y171" i="3"/>
  <c r="T172" i="3"/>
  <c r="U172" i="3"/>
  <c r="V172" i="3"/>
  <c r="X172" i="3"/>
  <c r="Y172" i="3"/>
  <c r="T173" i="3"/>
  <c r="U173" i="3"/>
  <c r="V173" i="3"/>
  <c r="X173" i="3"/>
  <c r="Y173" i="3"/>
  <c r="T174" i="3"/>
  <c r="U174" i="3"/>
  <c r="V174" i="3"/>
  <c r="X174" i="3"/>
  <c r="Y174" i="3"/>
  <c r="T175" i="3"/>
  <c r="U175" i="3"/>
  <c r="V175" i="3"/>
  <c r="X175" i="3"/>
  <c r="Y175" i="3"/>
  <c r="T176" i="3"/>
  <c r="U176" i="3"/>
  <c r="V176" i="3"/>
  <c r="X176" i="3"/>
  <c r="Y176" i="3"/>
  <c r="T177" i="3"/>
  <c r="U177" i="3"/>
  <c r="V177" i="3"/>
  <c r="X177" i="3"/>
  <c r="Y177" i="3"/>
  <c r="N178" i="3" l="1"/>
  <c r="T169" i="3"/>
  <c r="U169" i="3"/>
  <c r="V169" i="3"/>
  <c r="X169" i="3"/>
  <c r="Y169" i="3"/>
  <c r="N201" i="3" l="1"/>
  <c r="C32" i="4"/>
  <c r="P11" i="4"/>
  <c r="C42" i="4"/>
  <c r="C41" i="4"/>
  <c r="O58" i="4"/>
  <c r="N58" i="4"/>
  <c r="M58" i="4"/>
  <c r="L58" i="4"/>
  <c r="K58" i="4"/>
  <c r="J58" i="4"/>
  <c r="I58" i="4"/>
  <c r="H58" i="4"/>
  <c r="G58" i="4"/>
  <c r="F58" i="4"/>
  <c r="E58" i="4"/>
  <c r="D58" i="4"/>
  <c r="C58" i="4"/>
  <c r="P56" i="4"/>
  <c r="P55" i="4"/>
  <c r="P54" i="4"/>
  <c r="P53" i="4"/>
  <c r="P52" i="4"/>
  <c r="P51" i="4"/>
  <c r="P50" i="4"/>
  <c r="P49" i="4"/>
  <c r="P48" i="4"/>
  <c r="P41" i="4"/>
  <c r="O38" i="4"/>
  <c r="N38" i="4"/>
  <c r="M38" i="4"/>
  <c r="L38" i="4"/>
  <c r="K38" i="4"/>
  <c r="J38" i="4"/>
  <c r="I38" i="4"/>
  <c r="H38" i="4"/>
  <c r="G38" i="4"/>
  <c r="F38" i="4"/>
  <c r="E38" i="4"/>
  <c r="D38" i="4"/>
  <c r="P38" i="4" s="1"/>
  <c r="P37" i="4"/>
  <c r="O34" i="4"/>
  <c r="N34" i="4"/>
  <c r="M34" i="4"/>
  <c r="L34" i="4"/>
  <c r="K34" i="4"/>
  <c r="J34" i="4"/>
  <c r="I34" i="4"/>
  <c r="H34" i="4"/>
  <c r="G34" i="4"/>
  <c r="F34" i="4"/>
  <c r="E34" i="4"/>
  <c r="D34" i="4"/>
  <c r="P33" i="4"/>
  <c r="P32" i="4"/>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12" i="4"/>
  <c r="P34" i="4" l="1"/>
  <c r="J282" i="3"/>
  <c r="P29" i="4"/>
  <c r="P14" i="4"/>
  <c r="K44" i="4"/>
  <c r="K60" i="4" s="1"/>
  <c r="G44" i="4"/>
  <c r="G60" i="4" s="1"/>
  <c r="O44" i="4"/>
  <c r="O60" i="4" s="1"/>
  <c r="P58" i="4"/>
  <c r="H44" i="4"/>
  <c r="H60" i="4" s="1"/>
  <c r="P24" i="4"/>
  <c r="I44" i="4"/>
  <c r="I60" i="4" s="1"/>
  <c r="M44" i="4"/>
  <c r="M60" i="4" s="1"/>
  <c r="F44" i="4"/>
  <c r="F60" i="4" s="1"/>
  <c r="J44" i="4"/>
  <c r="J60" i="4" s="1"/>
  <c r="N44" i="4"/>
  <c r="N60" i="4" s="1"/>
  <c r="D44" i="4"/>
  <c r="D60" i="4" s="1"/>
  <c r="D62" i="4" s="1"/>
  <c r="L44" i="4"/>
  <c r="L60" i="4" s="1"/>
  <c r="E44" i="4"/>
  <c r="E60" i="4" s="1"/>
  <c r="P44" i="4" l="1"/>
  <c r="E62" i="4"/>
  <c r="F62" i="4" s="1"/>
  <c r="G62" i="4" s="1"/>
  <c r="H62" i="4" s="1"/>
  <c r="I62" i="4" s="1"/>
  <c r="J62" i="4" s="1"/>
  <c r="K62" i="4" s="1"/>
  <c r="L62" i="4" s="1"/>
  <c r="M62" i="4" s="1"/>
  <c r="N62" i="4" s="1"/>
  <c r="O62" i="4" s="1"/>
  <c r="U80" i="3"/>
  <c r="V80" i="3"/>
  <c r="Y80" i="3"/>
  <c r="T80" i="3" l="1"/>
  <c r="V59" i="3"/>
  <c r="Y59" i="3"/>
  <c r="X80" i="3" l="1"/>
  <c r="H40" i="2"/>
  <c r="H39" i="2"/>
  <c r="Y223" i="3"/>
  <c r="G40" i="2" s="1"/>
  <c r="X223" i="3"/>
  <c r="F40" i="2" s="1"/>
  <c r="G39" i="2"/>
  <c r="F39" i="2"/>
  <c r="E40" i="2"/>
  <c r="D40" i="2"/>
  <c r="C40" i="2"/>
  <c r="E39" i="2"/>
  <c r="D39" i="2"/>
  <c r="C39" i="2"/>
  <c r="T59" i="3" l="1"/>
  <c r="U59" i="3"/>
  <c r="X59" i="3"/>
  <c r="B40" i="2"/>
  <c r="B39" i="2"/>
  <c r="B35" i="2"/>
  <c r="B32" i="2"/>
  <c r="B31" i="2"/>
  <c r="B26" i="2"/>
  <c r="B25" i="2"/>
  <c r="B22" i="2"/>
  <c r="B21" i="2"/>
  <c r="B20" i="2"/>
  <c r="B19" i="2"/>
  <c r="B18" i="2"/>
  <c r="B17" i="2"/>
  <c r="B16" i="2"/>
  <c r="B13" i="2"/>
  <c r="B12" i="2"/>
  <c r="B11" i="2"/>
  <c r="Y125" i="3" l="1"/>
  <c r="V125" i="3"/>
  <c r="U125" i="3"/>
  <c r="A88" i="3"/>
  <c r="A77" i="3"/>
  <c r="V216" i="3"/>
  <c r="V215" i="3"/>
  <c r="V214" i="3"/>
  <c r="V212" i="3"/>
  <c r="V211" i="3"/>
  <c r="V209" i="3"/>
  <c r="V183" i="3"/>
  <c r="V158" i="3"/>
  <c r="V157" i="3"/>
  <c r="V156" i="3"/>
  <c r="V155" i="3"/>
  <c r="V154" i="3"/>
  <c r="V153" i="3"/>
  <c r="V152" i="3"/>
  <c r="V151" i="3"/>
  <c r="V150" i="3"/>
  <c r="V149" i="3"/>
  <c r="V148" i="3"/>
  <c r="V141" i="3"/>
  <c r="V140" i="3"/>
  <c r="V139" i="3"/>
  <c r="V138" i="3"/>
  <c r="V137" i="3"/>
  <c r="V136" i="3"/>
  <c r="V135" i="3"/>
  <c r="V134" i="3"/>
  <c r="V126" i="3"/>
  <c r="V124" i="3"/>
  <c r="V123" i="3"/>
  <c r="V122" i="3"/>
  <c r="V121" i="3"/>
  <c r="V120" i="3"/>
  <c r="V119" i="3"/>
  <c r="V113" i="3"/>
  <c r="V112" i="3"/>
  <c r="V106" i="3"/>
  <c r="V105" i="3"/>
  <c r="V104" i="3"/>
  <c r="V98" i="3"/>
  <c r="V97" i="3"/>
  <c r="V96" i="3"/>
  <c r="V95" i="3"/>
  <c r="V94" i="3"/>
  <c r="V93" i="3"/>
  <c r="V92" i="3"/>
  <c r="V91" i="3"/>
  <c r="V85" i="3"/>
  <c r="V84" i="3"/>
  <c r="V83" i="3"/>
  <c r="V82" i="3"/>
  <c r="V81" i="3"/>
  <c r="V74" i="3"/>
  <c r="V73" i="3"/>
  <c r="V72" i="3"/>
  <c r="V71" i="3"/>
  <c r="V70" i="3"/>
  <c r="V69" i="3"/>
  <c r="V68" i="3"/>
  <c r="V67" i="3"/>
  <c r="V66" i="3"/>
  <c r="V60" i="3"/>
  <c r="V58" i="3"/>
  <c r="V57" i="3"/>
  <c r="V56" i="3"/>
  <c r="V55" i="3"/>
  <c r="V54" i="3"/>
  <c r="V53" i="3"/>
  <c r="V44" i="3"/>
  <c r="V43" i="3"/>
  <c r="V42" i="3"/>
  <c r="V41" i="3"/>
  <c r="V34" i="3"/>
  <c r="V33" i="3"/>
  <c r="V32" i="3"/>
  <c r="V31" i="3"/>
  <c r="V30" i="3"/>
  <c r="V22" i="3"/>
  <c r="U216" i="3"/>
  <c r="U215" i="3"/>
  <c r="U214" i="3"/>
  <c r="U212" i="3"/>
  <c r="U211" i="3"/>
  <c r="U209" i="3"/>
  <c r="U183" i="3"/>
  <c r="U158" i="3"/>
  <c r="U157" i="3"/>
  <c r="U156" i="3"/>
  <c r="U155" i="3"/>
  <c r="U154" i="3"/>
  <c r="U153" i="3"/>
  <c r="U152" i="3"/>
  <c r="U151" i="3"/>
  <c r="U150" i="3"/>
  <c r="U149" i="3"/>
  <c r="U148" i="3"/>
  <c r="U147" i="3"/>
  <c r="U141" i="3"/>
  <c r="U140" i="3"/>
  <c r="U139" i="3"/>
  <c r="U138" i="3"/>
  <c r="U137" i="3"/>
  <c r="U136" i="3"/>
  <c r="U135" i="3"/>
  <c r="U134" i="3"/>
  <c r="U126" i="3"/>
  <c r="U124" i="3"/>
  <c r="U123" i="3"/>
  <c r="U122" i="3"/>
  <c r="U121" i="3"/>
  <c r="U120" i="3"/>
  <c r="U119" i="3"/>
  <c r="U113" i="3"/>
  <c r="U112" i="3"/>
  <c r="U106" i="3"/>
  <c r="U105" i="3"/>
  <c r="U104" i="3"/>
  <c r="U98" i="3"/>
  <c r="U97" i="3"/>
  <c r="U96" i="3"/>
  <c r="U95" i="3"/>
  <c r="U94" i="3"/>
  <c r="U93" i="3"/>
  <c r="U92" i="3"/>
  <c r="U85" i="3"/>
  <c r="U84" i="3"/>
  <c r="U83" i="3"/>
  <c r="U82" i="3"/>
  <c r="U81" i="3"/>
  <c r="U74" i="3"/>
  <c r="U73" i="3"/>
  <c r="U72" i="3"/>
  <c r="U71" i="3"/>
  <c r="U70" i="3"/>
  <c r="U69" i="3"/>
  <c r="U68" i="3"/>
  <c r="U66" i="3"/>
  <c r="U60" i="3"/>
  <c r="U58" i="3"/>
  <c r="U57" i="3"/>
  <c r="U56" i="3"/>
  <c r="U44" i="3"/>
  <c r="U43" i="3"/>
  <c r="U42" i="3"/>
  <c r="U41" i="3"/>
  <c r="U34" i="3"/>
  <c r="U33" i="3"/>
  <c r="U32" i="3"/>
  <c r="U31" i="3"/>
  <c r="U30" i="3"/>
  <c r="U22" i="3"/>
  <c r="T216" i="3"/>
  <c r="T215" i="3"/>
  <c r="T214" i="3"/>
  <c r="T212" i="3"/>
  <c r="T211" i="3"/>
  <c r="T209" i="3"/>
  <c r="T183" i="3"/>
  <c r="T158" i="3"/>
  <c r="T157" i="3"/>
  <c r="T156" i="3"/>
  <c r="T155" i="3"/>
  <c r="T154" i="3"/>
  <c r="T153" i="3"/>
  <c r="T152" i="3"/>
  <c r="T151" i="3"/>
  <c r="T150" i="3"/>
  <c r="T149" i="3"/>
  <c r="T148" i="3"/>
  <c r="T147" i="3"/>
  <c r="T141" i="3"/>
  <c r="T140" i="3"/>
  <c r="T139" i="3"/>
  <c r="T138" i="3"/>
  <c r="T137" i="3"/>
  <c r="T136" i="3"/>
  <c r="T135" i="3"/>
  <c r="T134" i="3"/>
  <c r="T44" i="3"/>
  <c r="T43" i="3"/>
  <c r="T42" i="3"/>
  <c r="T41" i="3"/>
  <c r="T34" i="3"/>
  <c r="T33" i="3"/>
  <c r="T32" i="3"/>
  <c r="T31" i="3"/>
  <c r="T30" i="3"/>
  <c r="T22" i="3"/>
  <c r="T24" i="3" s="1"/>
  <c r="C11" i="2" s="1"/>
  <c r="Y216" i="3"/>
  <c r="Y215" i="3"/>
  <c r="Y214" i="3"/>
  <c r="Y212" i="3"/>
  <c r="Y211" i="3"/>
  <c r="Y209" i="3"/>
  <c r="Y183" i="3"/>
  <c r="Y158" i="3"/>
  <c r="Y157" i="3"/>
  <c r="Y156" i="3"/>
  <c r="Y155" i="3"/>
  <c r="Y154" i="3"/>
  <c r="Y153" i="3"/>
  <c r="Y152" i="3"/>
  <c r="Y151" i="3"/>
  <c r="Y150" i="3"/>
  <c r="Y149" i="3"/>
  <c r="Y148" i="3"/>
  <c r="Y147" i="3"/>
  <c r="Y141" i="3"/>
  <c r="Y140" i="3"/>
  <c r="Y139" i="3"/>
  <c r="Y138" i="3"/>
  <c r="Y137" i="3"/>
  <c r="Y136" i="3"/>
  <c r="Y135" i="3"/>
  <c r="Y134" i="3"/>
  <c r="Y126" i="3"/>
  <c r="Y124" i="3"/>
  <c r="Y123" i="3"/>
  <c r="Y122" i="3"/>
  <c r="Y120" i="3"/>
  <c r="Y119" i="3"/>
  <c r="Y113" i="3"/>
  <c r="Y112" i="3"/>
  <c r="Y106" i="3"/>
  <c r="Y105" i="3"/>
  <c r="Y98" i="3"/>
  <c r="Y97" i="3"/>
  <c r="Y96" i="3"/>
  <c r="Y95" i="3"/>
  <c r="Y94" i="3"/>
  <c r="Y93" i="3"/>
  <c r="Y92" i="3"/>
  <c r="Y85" i="3"/>
  <c r="Y84" i="3"/>
  <c r="Y83" i="3"/>
  <c r="Y82" i="3"/>
  <c r="Y81" i="3"/>
  <c r="Y74" i="3"/>
  <c r="Y73" i="3"/>
  <c r="Y72" i="3"/>
  <c r="Y71" i="3"/>
  <c r="Y70" i="3"/>
  <c r="Y69" i="3"/>
  <c r="Y68" i="3"/>
  <c r="Y67" i="3"/>
  <c r="Y58" i="3"/>
  <c r="Y57" i="3"/>
  <c r="Y56" i="3"/>
  <c r="Y55" i="3"/>
  <c r="Y54" i="3"/>
  <c r="Y44" i="3"/>
  <c r="Y43" i="3"/>
  <c r="Y42" i="3"/>
  <c r="Y41" i="3"/>
  <c r="Y34" i="3"/>
  <c r="Y33" i="3"/>
  <c r="Y32" i="3"/>
  <c r="Y31" i="3"/>
  <c r="Y30" i="3"/>
  <c r="Y22" i="3"/>
  <c r="X216" i="3"/>
  <c r="X215" i="3"/>
  <c r="X214" i="3"/>
  <c r="X212" i="3"/>
  <c r="X211" i="3"/>
  <c r="X209" i="3"/>
  <c r="X183" i="3"/>
  <c r="X44" i="3"/>
  <c r="X43" i="3"/>
  <c r="X42" i="3"/>
  <c r="X41" i="3"/>
  <c r="X34" i="3"/>
  <c r="X33" i="3"/>
  <c r="X32" i="3"/>
  <c r="X31" i="3"/>
  <c r="X30" i="3"/>
  <c r="X22" i="3"/>
  <c r="N35" i="3"/>
  <c r="T92" i="3"/>
  <c r="T123" i="3"/>
  <c r="X134" i="3"/>
  <c r="X135" i="3"/>
  <c r="X136" i="3"/>
  <c r="X137" i="3"/>
  <c r="X138" i="3"/>
  <c r="X139" i="3"/>
  <c r="X140" i="3"/>
  <c r="X141" i="3"/>
  <c r="X147" i="3"/>
  <c r="X148" i="3"/>
  <c r="X149" i="3"/>
  <c r="X150" i="3"/>
  <c r="X151" i="3"/>
  <c r="X152" i="3"/>
  <c r="X153" i="3"/>
  <c r="X154" i="3"/>
  <c r="X155" i="3"/>
  <c r="X156" i="3"/>
  <c r="X157" i="3"/>
  <c r="X158" i="3"/>
  <c r="N217" i="3"/>
  <c r="H44" i="2"/>
  <c r="Y121" i="3"/>
  <c r="T106" i="3" l="1"/>
  <c r="T105" i="3"/>
  <c r="T68" i="3"/>
  <c r="T74" i="3"/>
  <c r="T66" i="3"/>
  <c r="T67" i="3"/>
  <c r="T72" i="3"/>
  <c r="T73" i="3"/>
  <c r="X123" i="3"/>
  <c r="X106" i="3"/>
  <c r="X92" i="3"/>
  <c r="X68" i="3"/>
  <c r="X73" i="3"/>
  <c r="X72" i="3"/>
  <c r="X74" i="3"/>
  <c r="X67" i="3"/>
  <c r="C11" i="4"/>
  <c r="T126" i="3"/>
  <c r="T83" i="3"/>
  <c r="T58" i="3"/>
  <c r="U53" i="3"/>
  <c r="T57" i="3"/>
  <c r="T56" i="3"/>
  <c r="U55" i="3"/>
  <c r="T178" i="3"/>
  <c r="C31" i="2" s="1"/>
  <c r="X178" i="3"/>
  <c r="U178" i="3"/>
  <c r="D31" i="2" s="1"/>
  <c r="Y178" i="3"/>
  <c r="G31" i="2" s="1"/>
  <c r="V178" i="3"/>
  <c r="E31" i="2" s="1"/>
  <c r="U86" i="3"/>
  <c r="D18" i="2" s="1"/>
  <c r="H13" i="2"/>
  <c r="C13" i="4"/>
  <c r="H35" i="2"/>
  <c r="H36" i="2" s="1"/>
  <c r="C37" i="4"/>
  <c r="C38" i="4" s="1"/>
  <c r="H12" i="2"/>
  <c r="C12" i="4"/>
  <c r="H32" i="2"/>
  <c r="C33" i="4"/>
  <c r="V75" i="3"/>
  <c r="E17" i="2" s="1"/>
  <c r="H31" i="2"/>
  <c r="Y86" i="3"/>
  <c r="G18" i="2" s="1"/>
  <c r="V86" i="3"/>
  <c r="E18" i="2" s="1"/>
  <c r="V147" i="3"/>
  <c r="V159" i="3" s="1"/>
  <c r="E26" i="2" s="1"/>
  <c r="T85" i="3"/>
  <c r="T121" i="3"/>
  <c r="T82" i="3"/>
  <c r="U114" i="3"/>
  <c r="D21" i="2" s="1"/>
  <c r="T217" i="3"/>
  <c r="C35" i="2" s="1"/>
  <c r="C36" i="2" s="1"/>
  <c r="U199" i="3"/>
  <c r="D32" i="2" s="1"/>
  <c r="T98" i="3"/>
  <c r="Y217" i="3"/>
  <c r="G35" i="2" s="1"/>
  <c r="G36" i="2" s="1"/>
  <c r="T35" i="3"/>
  <c r="C12" i="2" s="1"/>
  <c r="T142" i="3"/>
  <c r="C25" i="2" s="1"/>
  <c r="T159" i="3"/>
  <c r="C26" i="2" s="1"/>
  <c r="T199" i="3"/>
  <c r="C32" i="2" s="1"/>
  <c r="V24" i="3"/>
  <c r="E11" i="2" s="1"/>
  <c r="V217" i="3"/>
  <c r="E35" i="2" s="1"/>
  <c r="E36" i="2" s="1"/>
  <c r="T94" i="3"/>
  <c r="T120" i="3"/>
  <c r="U217" i="3"/>
  <c r="D35" i="2" s="1"/>
  <c r="D36" i="2" s="1"/>
  <c r="V61" i="3"/>
  <c r="E16" i="2" s="1"/>
  <c r="V107" i="3"/>
  <c r="E20" i="2" s="1"/>
  <c r="V114" i="3"/>
  <c r="E21" i="2" s="1"/>
  <c r="T112" i="3"/>
  <c r="X217" i="3"/>
  <c r="F35" i="2" s="1"/>
  <c r="F36" i="2" s="1"/>
  <c r="T84" i="3"/>
  <c r="X199" i="3"/>
  <c r="U35" i="3"/>
  <c r="D12" i="2" s="1"/>
  <c r="U107" i="3"/>
  <c r="D20" i="2" s="1"/>
  <c r="U127" i="3"/>
  <c r="D22" i="2" s="1"/>
  <c r="U142" i="3"/>
  <c r="D25" i="2" s="1"/>
  <c r="U159" i="3"/>
  <c r="D26" i="2" s="1"/>
  <c r="Y114" i="3"/>
  <c r="G21" i="2" s="1"/>
  <c r="Y142" i="3"/>
  <c r="G25" i="2" s="1"/>
  <c r="Y159" i="3"/>
  <c r="G26" i="2" s="1"/>
  <c r="Y199" i="3"/>
  <c r="V35" i="3"/>
  <c r="E12" i="2" s="1"/>
  <c r="V99" i="3"/>
  <c r="E19" i="2" s="1"/>
  <c r="V127" i="3"/>
  <c r="E22" i="2" s="1"/>
  <c r="V142" i="3"/>
  <c r="E25" i="2" s="1"/>
  <c r="V199" i="3"/>
  <c r="E32" i="2" s="1"/>
  <c r="T125" i="3"/>
  <c r="T95" i="3"/>
  <c r="Y24" i="3"/>
  <c r="G11" i="2" s="1"/>
  <c r="Y127" i="3"/>
  <c r="G22" i="2" s="1"/>
  <c r="X24" i="3"/>
  <c r="F11" i="2" s="1"/>
  <c r="T122" i="3"/>
  <c r="T113" i="3"/>
  <c r="N159" i="3"/>
  <c r="C28" i="4" s="1"/>
  <c r="T93" i="3"/>
  <c r="X159" i="3"/>
  <c r="F26" i="2" s="1"/>
  <c r="N142" i="3"/>
  <c r="X66" i="3"/>
  <c r="X142" i="3"/>
  <c r="U45" i="3"/>
  <c r="X35" i="3"/>
  <c r="F12" i="2" s="1"/>
  <c r="Y35" i="3"/>
  <c r="G12" i="2" s="1"/>
  <c r="U24" i="3"/>
  <c r="D11" i="2" s="1"/>
  <c r="T45" i="3"/>
  <c r="T124" i="3"/>
  <c r="X45" i="3"/>
  <c r="Y45" i="3"/>
  <c r="V45" i="3"/>
  <c r="H11" i="2"/>
  <c r="F31" i="2" l="1"/>
  <c r="J283" i="3"/>
  <c r="J284" i="3" s="1"/>
  <c r="F32" i="2"/>
  <c r="G32" i="2"/>
  <c r="G33" i="2" s="1"/>
  <c r="U91" i="3"/>
  <c r="U99" i="3" s="1"/>
  <c r="D19" i="2" s="1"/>
  <c r="Y91" i="3"/>
  <c r="Y99" i="3" s="1"/>
  <c r="G19" i="2" s="1"/>
  <c r="X104" i="3"/>
  <c r="Y104" i="3"/>
  <c r="Y107" i="3" s="1"/>
  <c r="G20" i="2" s="1"/>
  <c r="T114" i="3"/>
  <c r="C21" i="2" s="1"/>
  <c r="X105" i="3"/>
  <c r="T104" i="3"/>
  <c r="T107" i="3" s="1"/>
  <c r="C20" i="2" s="1"/>
  <c r="T91" i="3"/>
  <c r="X91" i="3"/>
  <c r="T54" i="3"/>
  <c r="U54" i="3"/>
  <c r="U61" i="3" s="1"/>
  <c r="D16" i="2" s="1"/>
  <c r="U67" i="3"/>
  <c r="U75" i="3" s="1"/>
  <c r="D17" i="2" s="1"/>
  <c r="Y66" i="3"/>
  <c r="Y75" i="3" s="1"/>
  <c r="G17" i="2" s="1"/>
  <c r="T53" i="3"/>
  <c r="Y53" i="3"/>
  <c r="T60" i="3"/>
  <c r="Y60" i="3"/>
  <c r="E13" i="2"/>
  <c r="E14" i="2" s="1"/>
  <c r="V225" i="3"/>
  <c r="G13" i="2"/>
  <c r="G14" i="2" s="1"/>
  <c r="D13" i="2"/>
  <c r="D14" i="2" s="1"/>
  <c r="F13" i="2"/>
  <c r="F14" i="2" s="1"/>
  <c r="C13" i="2"/>
  <c r="C14" i="2" s="1"/>
  <c r="T81" i="3"/>
  <c r="T86" i="3" s="1"/>
  <c r="C18" i="2" s="1"/>
  <c r="T55" i="3"/>
  <c r="T119" i="3"/>
  <c r="T127" i="3" s="1"/>
  <c r="C22" i="2" s="1"/>
  <c r="T71" i="3"/>
  <c r="T97" i="3"/>
  <c r="T69" i="3"/>
  <c r="T96" i="3"/>
  <c r="T70" i="3"/>
  <c r="C27" i="4"/>
  <c r="C29" i="4" s="1"/>
  <c r="H26" i="2"/>
  <c r="X122" i="3"/>
  <c r="X121" i="3"/>
  <c r="X113" i="3"/>
  <c r="X124" i="3"/>
  <c r="X125" i="3"/>
  <c r="X120" i="3"/>
  <c r="X126" i="3"/>
  <c r="X112" i="3"/>
  <c r="X98" i="3"/>
  <c r="X96" i="3"/>
  <c r="X93" i="3"/>
  <c r="X84" i="3"/>
  <c r="X95" i="3"/>
  <c r="X97" i="3"/>
  <c r="X83" i="3"/>
  <c r="X85" i="3"/>
  <c r="X94" i="3"/>
  <c r="X82" i="3"/>
  <c r="X56" i="3"/>
  <c r="X70" i="3"/>
  <c r="X57" i="3"/>
  <c r="X71" i="3"/>
  <c r="X60" i="3"/>
  <c r="X69" i="3"/>
  <c r="X58" i="3"/>
  <c r="X55" i="3"/>
  <c r="X54" i="3"/>
  <c r="H25" i="2"/>
  <c r="N127" i="3"/>
  <c r="C14" i="4"/>
  <c r="H33" i="2"/>
  <c r="H14" i="2"/>
  <c r="C34" i="4"/>
  <c r="X81" i="3"/>
  <c r="N86" i="3"/>
  <c r="N75" i="3"/>
  <c r="X53" i="3"/>
  <c r="N61" i="3"/>
  <c r="E33" i="2"/>
  <c r="C27" i="2"/>
  <c r="D27" i="2"/>
  <c r="C33" i="2"/>
  <c r="N99" i="3"/>
  <c r="D33" i="2"/>
  <c r="E23" i="2"/>
  <c r="N114" i="3"/>
  <c r="E27" i="2"/>
  <c r="G27" i="2"/>
  <c r="F25" i="2"/>
  <c r="F27" i="2" s="1"/>
  <c r="N107" i="3"/>
  <c r="V161" i="3"/>
  <c r="X119" i="3"/>
  <c r="N225" i="3" l="1"/>
  <c r="N229" i="3" s="1"/>
  <c r="N237" i="3" s="1"/>
  <c r="F33" i="2"/>
  <c r="X107" i="3"/>
  <c r="F20" i="2" s="1"/>
  <c r="T99" i="3"/>
  <c r="C19" i="2" s="1"/>
  <c r="D23" i="2"/>
  <c r="D29" i="2" s="1"/>
  <c r="U225" i="3"/>
  <c r="U161" i="3"/>
  <c r="T61" i="3"/>
  <c r="C16" i="2" s="1"/>
  <c r="Y61" i="3"/>
  <c r="T75" i="3"/>
  <c r="C17" i="2" s="1"/>
  <c r="X114" i="3"/>
  <c r="F21" i="2" s="1"/>
  <c r="H27" i="2"/>
  <c r="X127" i="3"/>
  <c r="F22" i="2" s="1"/>
  <c r="C23" i="4"/>
  <c r="X75" i="3"/>
  <c r="F17" i="2" s="1"/>
  <c r="X99" i="3"/>
  <c r="F19" i="2" s="1"/>
  <c r="C21" i="4"/>
  <c r="X86" i="3"/>
  <c r="F18" i="2" s="1"/>
  <c r="C19" i="4"/>
  <c r="C17" i="4"/>
  <c r="C18" i="4"/>
  <c r="X61" i="3"/>
  <c r="N161" i="3"/>
  <c r="N202" i="3" s="1"/>
  <c r="H16" i="2"/>
  <c r="H18" i="2"/>
  <c r="H21" i="2"/>
  <c r="C22" i="4"/>
  <c r="H19" i="2"/>
  <c r="C20" i="4"/>
  <c r="H17" i="2"/>
  <c r="E42" i="2"/>
  <c r="E29" i="2"/>
  <c r="H20" i="2"/>
  <c r="H22" i="2"/>
  <c r="O22" i="3" l="1"/>
  <c r="O23" i="3"/>
  <c r="O223" i="3"/>
  <c r="O222" i="3"/>
  <c r="D42" i="2"/>
  <c r="G16" i="2"/>
  <c r="G23" i="2" s="1"/>
  <c r="Y225" i="3"/>
  <c r="Y161" i="3"/>
  <c r="C23" i="2"/>
  <c r="C29" i="2" s="1"/>
  <c r="T161" i="3"/>
  <c r="T225" i="3"/>
  <c r="F16" i="2"/>
  <c r="F23" i="2" s="1"/>
  <c r="F29" i="2" s="1"/>
  <c r="X225" i="3"/>
  <c r="X161" i="3"/>
  <c r="C24" i="4"/>
  <c r="C44" i="4" s="1"/>
  <c r="H23" i="2"/>
  <c r="V226" i="3" l="1"/>
  <c r="U226" i="3"/>
  <c r="Y226" i="3"/>
  <c r="G42" i="2"/>
  <c r="G29" i="2"/>
  <c r="C42" i="2"/>
  <c r="F42" i="2"/>
  <c r="H29" i="2"/>
  <c r="C56" i="2" s="1"/>
  <c r="H42" i="2"/>
  <c r="H46" i="2" s="1"/>
  <c r="H52" i="2" s="1"/>
  <c r="C55" i="2" l="1"/>
  <c r="C57" i="2"/>
  <c r="C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8" authorId="0" shapeId="0" xr:uid="{00000000-0006-0000-0200-000001000000}">
      <text>
        <r>
          <rPr>
            <sz val="9"/>
            <color indexed="81"/>
            <rFont val="Arial"/>
            <family val="2"/>
          </rPr>
          <t>L’échéancier des versements du FMC à prendre en compte est : 45 % à l’exécution de l’entente entre le requérant et le FMC, 35 % à la réception et à l’approbation de la version bêta et 20 % à la réception et à l'approbation des livrables et de la documentation de clôture. Notez toutefois qu’à sa seule discrétion, le FMC peut fixer des pourcentages différents au cas par cas.</t>
        </r>
      </text>
    </comment>
  </commentList>
</comments>
</file>

<file path=xl/sharedStrings.xml><?xml version="1.0" encoding="utf-8"?>
<sst xmlns="http://schemas.openxmlformats.org/spreadsheetml/2006/main" count="936" uniqueCount="433">
  <si>
    <t>Sommaire</t>
  </si>
  <si>
    <t>TITRE DU PROJET :</t>
  </si>
  <si>
    <t xml:space="preserve">COPRODUCTION </t>
  </si>
  <si>
    <t>REQUÉRANT :</t>
  </si>
  <si>
    <t>INTERNATIONALE</t>
  </si>
  <si>
    <t>POSTE</t>
  </si>
  <si>
    <t>CATÉGORIE</t>
  </si>
  <si>
    <t>RÉPARTITION DES COÛTS</t>
  </si>
  <si>
    <t>ORIGINE DES COÛTS</t>
  </si>
  <si>
    <t>TOTAL</t>
  </si>
  <si>
    <t>Interne</t>
  </si>
  <si>
    <t>Apparenté</t>
  </si>
  <si>
    <t>Externe</t>
  </si>
  <si>
    <t>Canadien</t>
  </si>
  <si>
    <t>Non-Canadien</t>
  </si>
  <si>
    <t>01</t>
  </si>
  <si>
    <t>02</t>
  </si>
  <si>
    <t>03</t>
  </si>
  <si>
    <t>TOTAL A - PRODUCTRICE / PRODUCTEUR</t>
  </si>
  <si>
    <t>04</t>
  </si>
  <si>
    <t>05</t>
  </si>
  <si>
    <t>06</t>
  </si>
  <si>
    <t>07</t>
  </si>
  <si>
    <t>08</t>
  </si>
  <si>
    <t>09</t>
  </si>
  <si>
    <t>10</t>
  </si>
  <si>
    <t>TOTAL B - POSTES DE L'ÉQUIPE DE PRODUCTION</t>
  </si>
  <si>
    <t>11</t>
  </si>
  <si>
    <t>12</t>
  </si>
  <si>
    <t>TOTAL C - MATÉRIEL ET FOURNITURES</t>
  </si>
  <si>
    <t>SOUS-TOTAL B + C</t>
  </si>
  <si>
    <t>13</t>
  </si>
  <si>
    <t>14</t>
  </si>
  <si>
    <t>TOTAL D - EXPLOITATION, MISE EN MARCHÉ, PROMOTION, PUBLICITÉ</t>
  </si>
  <si>
    <t>15</t>
  </si>
  <si>
    <t>TOTAL  E  -  ADMINISTRATION DE LA PRODUCTION</t>
  </si>
  <si>
    <t>AUTRES POSTES BUDGÉTAIRES</t>
  </si>
  <si>
    <t>F</t>
  </si>
  <si>
    <t>G</t>
  </si>
  <si>
    <t>TOTAL (COÛTS DE PRODUCTION) :</t>
  </si>
  <si>
    <t>H</t>
  </si>
  <si>
    <t>COPRODUCTEUR 1 :</t>
  </si>
  <si>
    <t>COPRODUCTEUR 2 :</t>
  </si>
  <si>
    <t>GRAND TOTAL :</t>
  </si>
  <si>
    <t>DATE DU DEVIS :</t>
  </si>
  <si>
    <t>DEVIS PRÉPARÉ PAR :</t>
  </si>
  <si>
    <t>SIGNATURE :</t>
  </si>
  <si>
    <t>Détail</t>
  </si>
  <si>
    <t>COPRODUCTION INTERNATIONALE</t>
  </si>
  <si>
    <t>Coproducteur #1</t>
  </si>
  <si>
    <t>Pays #1</t>
  </si>
  <si>
    <t>Compagnie #1</t>
  </si>
  <si>
    <t>Taux de change #1:</t>
  </si>
  <si>
    <t>-</t>
  </si>
  <si>
    <t>Coproducteur #2</t>
  </si>
  <si>
    <t>Pays #2</t>
  </si>
  <si>
    <t>Compagnie #2</t>
  </si>
  <si>
    <t>Taux de change #2</t>
  </si>
  <si>
    <t>SECTION A - PRODUCTRICE / PRODUCTEUR</t>
  </si>
  <si>
    <t>PRODUCTRICE / PRODUCTEUR</t>
  </si>
  <si>
    <t xml:space="preserve"> NOM et DÉTAILS / DESCRIPTION</t>
  </si>
  <si>
    <t xml:space="preserve">Répartition </t>
  </si>
  <si>
    <t>Origine</t>
  </si>
  <si>
    <t>Répartition des coûts - Canada seulement</t>
  </si>
  <si>
    <t>Origine des coûts - Canada seulement</t>
  </si>
  <si>
    <t>(rôles spécifiques et responsabilités)</t>
  </si>
  <si>
    <t>des coûts</t>
  </si>
  <si>
    <t xml:space="preserve">Total </t>
  </si>
  <si>
    <t>01.05</t>
  </si>
  <si>
    <t>TOTAL PRODUCTRICE / PRODUCTEUR</t>
  </si>
  <si>
    <t>ACHAT DE DROITS</t>
  </si>
  <si>
    <t xml:space="preserve"> NOM et DÉTAILS </t>
  </si>
  <si>
    <t>Aucun paiement de droits accepté pour la compagnie requérante, co-requérante ou la société-mère ou une personne apparentée.</t>
  </si>
  <si>
    <t>02.05</t>
  </si>
  <si>
    <t>DROITS DE L'HISTOIRE (incluant droits optionnels)</t>
  </si>
  <si>
    <t>02.10</t>
  </si>
  <si>
    <t>DROITS DES IMAGES</t>
  </si>
  <si>
    <t>02.15</t>
  </si>
  <si>
    <t xml:space="preserve">DROITS SONORES </t>
  </si>
  <si>
    <t>02.20</t>
  </si>
  <si>
    <t>DROITS LIBRAIRIES</t>
  </si>
  <si>
    <t>02.95</t>
  </si>
  <si>
    <t>AUTRES DROITS (préciser)</t>
  </si>
  <si>
    <t>TOTAL ACHAT DE DROITS</t>
  </si>
  <si>
    <t>PRÉPARATION DE LA PRÉSENTATION DU PROJET</t>
  </si>
  <si>
    <t>DESCRIPTION</t>
  </si>
  <si>
    <t>03.10</t>
  </si>
  <si>
    <t>RECHERCHISTE / SCÉNARISTE</t>
  </si>
  <si>
    <t>03.15</t>
  </si>
  <si>
    <t>CONSEILLÈRE / CONSEILLER</t>
  </si>
  <si>
    <t>03.25</t>
  </si>
  <si>
    <t xml:space="preserve">ÉTUDES DE MARCHÉ / GROUPES CIBLES </t>
  </si>
  <si>
    <t>03.95</t>
  </si>
  <si>
    <t>AUTRE (préciser)</t>
  </si>
  <si>
    <t>SECTION B - POSTES DE L'ÉQUIPE DE PRODUCTION</t>
  </si>
  <si>
    <t>POSTES CLÉS</t>
  </si>
  <si>
    <t>NOM</t>
  </si>
  <si>
    <t>NO.</t>
  </si>
  <si>
    <t>UNITÉS / PHASE</t>
  </si>
  <si>
    <t>DURÉE</t>
  </si>
  <si>
    <t>Répartition des coûts</t>
  </si>
  <si>
    <t>Origine des coûts</t>
  </si>
  <si>
    <t>X</t>
  </si>
  <si>
    <t>Production</t>
  </si>
  <si>
    <t>Tests</t>
  </si>
  <si>
    <t>Déploiement</t>
  </si>
  <si>
    <t>Unités totales</t>
  </si>
  <si>
    <t>04.05</t>
  </si>
  <si>
    <t>GESTIONNAIRE OU CHEFFE / CHEF DE PROJET (non actionnaire seulement)</t>
  </si>
  <si>
    <t>04.10</t>
  </si>
  <si>
    <t>ARCHITECTE DU SYSTÈME</t>
  </si>
  <si>
    <t>04.15</t>
  </si>
  <si>
    <t>DIRECTRICE / DIRECTEUR TECHNIQUE</t>
  </si>
  <si>
    <t>04.20</t>
  </si>
  <si>
    <t>DIRECTRICE / DIRECTEUR ARTISTIQUE</t>
  </si>
  <si>
    <t>04.25</t>
  </si>
  <si>
    <t>DIRECTRICE / DIRECTEUR DE L'ANIMATION</t>
  </si>
  <si>
    <t>04.30</t>
  </si>
  <si>
    <t>DIRECTRICE / DIRECTEUR INTERACTIF</t>
  </si>
  <si>
    <t>04.35</t>
  </si>
  <si>
    <t>DIRECTRICE / DIRECTEUR DE LA CRÉATION</t>
  </si>
  <si>
    <t>04.95</t>
  </si>
  <si>
    <t>TOTAL POSTES CLÉS</t>
  </si>
  <si>
    <t>MAIN-D'OEUVRE DE LA CONCEPTION</t>
  </si>
  <si>
    <t>05.10</t>
  </si>
  <si>
    <t>05.15</t>
  </si>
  <si>
    <t>CONCEPTRICE / CONCEPTEUR GRAPHIQUE</t>
  </si>
  <si>
    <t>05.20</t>
  </si>
  <si>
    <t>ANIMATRICE / ANIMATEUR 2D</t>
  </si>
  <si>
    <t>05.25</t>
  </si>
  <si>
    <t>ANIMATRICE / ANIMATEUR 3D</t>
  </si>
  <si>
    <t>05.30</t>
  </si>
  <si>
    <t>INFOGRAPHISTE</t>
  </si>
  <si>
    <t>05.35</t>
  </si>
  <si>
    <t>CONCEPTRICE / CONCEPTEUR DU SCÉNARIO-MAQUETTE</t>
  </si>
  <si>
    <t>05.40</t>
  </si>
  <si>
    <t>ILLUSTRATRICE / ILLUSTRATEUR</t>
  </si>
  <si>
    <t>05.45</t>
  </si>
  <si>
    <t>ASSISTANTE CONCEPTRICE / ASSISTANT CONCEPTEUR</t>
  </si>
  <si>
    <t>05.95</t>
  </si>
  <si>
    <t>TOTAL - MAIN-D'OEUVRE DE LA CONCEPTION</t>
  </si>
  <si>
    <t>MAIN-D'OEUVRE DE LA PROGRAMMATION</t>
  </si>
  <si>
    <t>06.05</t>
  </si>
  <si>
    <t>PROGRAMMEUSE PRINCIPALE / PROGRAMMEUR PRINCIPAL</t>
  </si>
  <si>
    <t>06.10</t>
  </si>
  <si>
    <t>ERGONOME DES INTERFACES</t>
  </si>
  <si>
    <t>06.15</t>
  </si>
  <si>
    <t>MAIN-D'OEUVRE DE LA PROGRAMMATION (préciser)</t>
  </si>
  <si>
    <t>06.20</t>
  </si>
  <si>
    <t>INTÉGRATEURE / INTEGRATEUR DU SYSTÈME</t>
  </si>
  <si>
    <t>06.25</t>
  </si>
  <si>
    <t>MAIN-D'OEUVRE - TESTS</t>
  </si>
  <si>
    <t>06.95</t>
  </si>
  <si>
    <t>TOTAL MAIN-D'OEUVRE DE LA PROGRAMMATION</t>
  </si>
  <si>
    <t>MAIN-D'OEUVRE AUDIO / VIDÉO</t>
  </si>
  <si>
    <t>07.05</t>
  </si>
  <si>
    <t>RÉALISATRICE / RÉALISATEUR</t>
  </si>
  <si>
    <t>07.10</t>
  </si>
  <si>
    <t>OPÉRATRICE / OPÉRATEUR DE LA CAMÉRA</t>
  </si>
  <si>
    <t>07.15</t>
  </si>
  <si>
    <t>ÉQUIPE ÉCLAIRAGE / ÉLECTRIQUE</t>
  </si>
  <si>
    <t>07.25</t>
  </si>
  <si>
    <t>PRENEUSE / PRENEUR DE SON</t>
  </si>
  <si>
    <t>07.30</t>
  </si>
  <si>
    <t>MAIN-D'OEUVRE SUPPLÉMENTAIRE (préciser)</t>
  </si>
  <si>
    <t>07.35</t>
  </si>
  <si>
    <t>COORDONNATRICE / COORDONNATEUR</t>
  </si>
  <si>
    <t>07.70</t>
  </si>
  <si>
    <t>MONTEUSE / MONTEUR</t>
  </si>
  <si>
    <t>07.95</t>
  </si>
  <si>
    <t>TOTAL MAIN-D'OEUVRE AUDIO / VIDÉO</t>
  </si>
  <si>
    <t>ARTISTES</t>
  </si>
  <si>
    <t>08.05</t>
  </si>
  <si>
    <t>COMÉDIENNES / COMÉDIENS - FIGURANTES / FIGURANTS</t>
  </si>
  <si>
    <t>08.10</t>
  </si>
  <si>
    <t>VOIX HORS CHAMP (NARRATRICES / NARRATEURS)</t>
  </si>
  <si>
    <t>08.95</t>
  </si>
  <si>
    <t>TOTAL ARTISTES</t>
  </si>
  <si>
    <t>MAIN-D'OEUVRE DE L'ADMINISTRATION</t>
  </si>
  <si>
    <t>09.10</t>
  </si>
  <si>
    <t>COMPTABILITÉ / TENUE DE LIVRE - du projet seulement</t>
  </si>
  <si>
    <t>09.95</t>
  </si>
  <si>
    <t>TOTAL MAIN-D'OEUVRE DE L'ADMINISTRATION</t>
  </si>
  <si>
    <t>AUTRE MAIN-D'ŒUVRE</t>
  </si>
  <si>
    <t>10.05</t>
  </si>
  <si>
    <t>CONSULTANTE / CONSULTANT</t>
  </si>
  <si>
    <t>10.10</t>
  </si>
  <si>
    <t>RECHERCHISTE</t>
  </si>
  <si>
    <t>10.15</t>
  </si>
  <si>
    <t>SCÉNARISTE</t>
  </si>
  <si>
    <t>10.20</t>
  </si>
  <si>
    <t>SPÉCIALISTE DU CONTENU</t>
  </si>
  <si>
    <t>10.25</t>
  </si>
  <si>
    <t>SPÉCIALISTE DE L'INTERFACE</t>
  </si>
  <si>
    <t>10.40</t>
  </si>
  <si>
    <t>DOUBLAGE / TRADUCTION</t>
  </si>
  <si>
    <t>10.50</t>
  </si>
  <si>
    <t>WEBMESTRE</t>
  </si>
  <si>
    <t>10.95</t>
  </si>
  <si>
    <t>TOTAL AUTRE MAIN-D'ŒUVRE</t>
  </si>
  <si>
    <t>SECTION C - MATÉRIEL ET FOURNITURES</t>
  </si>
  <si>
    <t>MATÉRIEL ET FOURNITURES</t>
  </si>
  <si>
    <t>QUANTITÉ</t>
  </si>
  <si>
    <t>(fournir une description détaillée du matériel et des fournitures)</t>
  </si>
  <si>
    <t>11.05</t>
  </si>
  <si>
    <t>POSTES DE TRAVAIL INFORMATIQUE (préciser)</t>
  </si>
  <si>
    <t>11.10</t>
  </si>
  <si>
    <t>MATÉRIEL DE NUMÉRISATION</t>
  </si>
  <si>
    <t>11.15</t>
  </si>
  <si>
    <t>ÉQUIPEMENT SUPPLÉMENTAIRE (préciser)</t>
  </si>
  <si>
    <t>11.20</t>
  </si>
  <si>
    <t>UNITÉS DE STOCKAGE SUPPLÉMENTAIRES</t>
  </si>
  <si>
    <t>11.50</t>
  </si>
  <si>
    <t>LICENCE DE LOGICIELS (préciser)</t>
  </si>
  <si>
    <t>11.75</t>
  </si>
  <si>
    <t>SERVEUR DE VALIDATION (pour l'installation)</t>
  </si>
  <si>
    <t>11.90</t>
  </si>
  <si>
    <t>MATÉRIEL SUPPLÉMENTAIRE</t>
  </si>
  <si>
    <t>11.95</t>
  </si>
  <si>
    <t>TOTAL MATÉRIEL ET FOURNITURES</t>
  </si>
  <si>
    <t xml:space="preserve">MATÉRIEL ET FOURNITURES AUDIO / VIDEO </t>
  </si>
  <si>
    <t>12.05</t>
  </si>
  <si>
    <t>LOCATION et FOURNITURES : MATÉRIEL D'ARTISTE</t>
  </si>
  <si>
    <t>12.10</t>
  </si>
  <si>
    <t xml:space="preserve">LOCATION - ÉQUIPEMENT CAMÉRA </t>
  </si>
  <si>
    <t>12.15</t>
  </si>
  <si>
    <t>LOCATION - ÉCLAIRAGE/ÉQUIPEMENT ÉLECTRIQUE</t>
  </si>
  <si>
    <t>12.20</t>
  </si>
  <si>
    <t>LOCATION MATÉRIEL AUDIO</t>
  </si>
  <si>
    <t>12.30</t>
  </si>
  <si>
    <t>EFFETS SONORES</t>
  </si>
  <si>
    <t>12.35</t>
  </si>
  <si>
    <t>TRANSFERTS, ARCHIVES SON/MUSIQUE</t>
  </si>
  <si>
    <t>12.40</t>
  </si>
  <si>
    <t>TRANSFERTS, ARCHIVES IMAGES</t>
  </si>
  <si>
    <t>12.50</t>
  </si>
  <si>
    <t>MONTAGE HORS LIGNE</t>
  </si>
  <si>
    <t>12.55</t>
  </si>
  <si>
    <t>MONTAGE EN LIGNE</t>
  </si>
  <si>
    <t>12.60</t>
  </si>
  <si>
    <t>POST-SYNCHRO et MIXAGE</t>
  </si>
  <si>
    <t>12.90</t>
  </si>
  <si>
    <t>MATÉRIEL et FOURNITURES SUPPLÉMENTAIRES</t>
  </si>
  <si>
    <t>12.95</t>
  </si>
  <si>
    <t>TOTAL MATÉRIEL ET FOURNITURES AUDIO / VIDEO</t>
  </si>
  <si>
    <t>SOUS-TOTAL SECTIONS B+C :</t>
  </si>
  <si>
    <t xml:space="preserve">SECTION D - MISE EN MARCHÉ, EXPLOITATION, PROMOTION ET PUBLICITÉ
</t>
  </si>
  <si>
    <t>Les dépenses de cette section sont autorisées avant le lancement et pour un maximum de deux ans après le lancement pour couvrir les deux premières années d'exploitation du produit.</t>
  </si>
  <si>
    <t>MISE EN MARCHÉ ET EXPLOITATION</t>
  </si>
  <si>
    <t>(fournir une explication détaillée)</t>
  </si>
  <si>
    <t>13.01</t>
  </si>
  <si>
    <t>GROUPES CIBLES</t>
  </si>
  <si>
    <t>13.02</t>
  </si>
  <si>
    <t>GESTIONNAIRE DE COMMUNAUTÉ</t>
  </si>
  <si>
    <t>13.03</t>
  </si>
  <si>
    <t>DIRECTRICE / DIRECTEUR MISE EN MARCHÉ</t>
  </si>
  <si>
    <t>13.04</t>
  </si>
  <si>
    <t>RELATIONS MÉDIAS</t>
  </si>
  <si>
    <t>13.05</t>
  </si>
  <si>
    <t>SERVEURS</t>
  </si>
  <si>
    <t>13.10</t>
  </si>
  <si>
    <t>LOGICIELS POUR EXPLOITATION</t>
  </si>
  <si>
    <t>13.11</t>
  </si>
  <si>
    <t>SPÉCIALISTE AUX VENTES</t>
  </si>
  <si>
    <t>13.15</t>
  </si>
  <si>
    <t>MAIN D'OEUVRE POUR ENTRETIEN</t>
  </si>
  <si>
    <t>13.95</t>
  </si>
  <si>
    <t>TOTAL MISE EN MARCHÉ ET EXPLOITATION</t>
  </si>
  <si>
    <t>PROMOTION ET PUBLICITÉ</t>
  </si>
  <si>
    <t>14.05</t>
  </si>
  <si>
    <t>PHOTOGRAPHIE</t>
  </si>
  <si>
    <t>14.10</t>
  </si>
  <si>
    <t>DÉPENSES DE LANCEMENT</t>
  </si>
  <si>
    <t>14.15</t>
  </si>
  <si>
    <t>POCHETTE  DE PRESSE</t>
  </si>
  <si>
    <t>14.20</t>
  </si>
  <si>
    <t>PUBLICITÉS NUMÉRIQUES</t>
  </si>
  <si>
    <t>14.21</t>
  </si>
  <si>
    <t>BANDES ANNONCES</t>
  </si>
  <si>
    <t>14.22</t>
  </si>
  <si>
    <t>PUBLICITÉS MÉDIAS</t>
  </si>
  <si>
    <t>14.30</t>
  </si>
  <si>
    <t>COMMANDITAIRES</t>
  </si>
  <si>
    <t>14.35</t>
  </si>
  <si>
    <t>AUTRE MATÉRIEL PROMOTIONNEL</t>
  </si>
  <si>
    <t>14.40</t>
  </si>
  <si>
    <t>MATÉRIEL AUXILIAIRE</t>
  </si>
  <si>
    <t>14.50</t>
  </si>
  <si>
    <t>PRODUITS AUXILIAIRES</t>
  </si>
  <si>
    <t>14.60</t>
  </si>
  <si>
    <t>INSCRIPTION AUX CONFÉRENCES</t>
  </si>
  <si>
    <t>(indiquer lesquelles et pour combien de personnes)</t>
  </si>
  <si>
    <t>14.61</t>
  </si>
  <si>
    <t>KIOSQUE D'EXPOSITION</t>
  </si>
  <si>
    <t>14.62</t>
  </si>
  <si>
    <t>TRANSPORT AUX CONFÉRENCES</t>
  </si>
  <si>
    <t>(indiquer le nombre de personnes)</t>
  </si>
  <si>
    <t>14.63</t>
  </si>
  <si>
    <t>HÉBERGEMENT AUX CONFÉRENCES</t>
  </si>
  <si>
    <t>(indiquer le nombre de personnes et le nombre de jours)</t>
  </si>
  <si>
    <t>14.64</t>
  </si>
  <si>
    <t>PER DIEM DU PERSONNEL AUX CONFÉRENCES</t>
  </si>
  <si>
    <t>14.95</t>
  </si>
  <si>
    <t xml:space="preserve"> TOTAL PROMOTION ET PUBLICITÉ</t>
  </si>
  <si>
    <t>Total de la Section D :</t>
  </si>
  <si>
    <t>SECTION E - ADMINISTRATION DE LA PRODUCTION</t>
  </si>
  <si>
    <t>ADMINISTRATION</t>
  </si>
  <si>
    <t>Les coûts dans cette section doivent être spécifiques au projet; les dépenses courantes de la compagnie doivent être indiquées à la section FRAIS D’ADMINISTRATION (ligne F )</t>
  </si>
  <si>
    <t>15.40</t>
  </si>
  <si>
    <t>ASSURANCES</t>
  </si>
  <si>
    <t>Voir les Politiques d'affaires du FMC pour les exigences en matière d'assurances</t>
  </si>
  <si>
    <t>15.50</t>
  </si>
  <si>
    <t>FRAIS LÉGAUX</t>
  </si>
  <si>
    <t>15.55</t>
  </si>
  <si>
    <t>Voir les Politiques d'affaires du FMC pour les exigences en matière de comptabilisation</t>
  </si>
  <si>
    <t>15.60</t>
  </si>
  <si>
    <t>FRAIS BANCAIRES</t>
  </si>
  <si>
    <t>15.65</t>
  </si>
  <si>
    <t>FRAIS RELIÉS AU FINANCEMENT INTÉRIMAIRE</t>
  </si>
  <si>
    <t>15.95</t>
  </si>
  <si>
    <t xml:space="preserve">  TOTAL ADMINISTRATION DE LA PRODUCTION</t>
  </si>
  <si>
    <t>POSTES BUDGÉTAIRES SUPPLÉMENTAIRES</t>
  </si>
  <si>
    <t>FRAIS D'ADMINISTRATION</t>
  </si>
  <si>
    <t>Ne peuvent excéder 10 % du total des sections B et C</t>
  </si>
  <si>
    <t>IMPRÉVUS</t>
  </si>
  <si>
    <t>TOTAL (COÛTS DE PRODUCTION CANADIENS) :</t>
  </si>
  <si>
    <t>GRAND TOTAL CANADIEN:</t>
  </si>
  <si>
    <t>Choisir</t>
  </si>
  <si>
    <t>Hres</t>
  </si>
  <si>
    <t>Jours</t>
  </si>
  <si>
    <t>Sem.</t>
  </si>
  <si>
    <t>Mois</t>
  </si>
  <si>
    <t>Forfait</t>
  </si>
  <si>
    <t>Section / Poste</t>
  </si>
  <si>
    <t>Catégorie</t>
  </si>
  <si>
    <t>Devis de Production</t>
  </si>
  <si>
    <t>Du:</t>
  </si>
  <si>
    <t>Au:</t>
  </si>
  <si>
    <t>SORTIES DE FONDS - PORTION CANADIENNE SEULEMENT</t>
  </si>
  <si>
    <t>SECTION A</t>
  </si>
  <si>
    <t>SECTION B</t>
  </si>
  <si>
    <t xml:space="preserve">POSTE CLÉS </t>
  </si>
  <si>
    <t>SECTION C</t>
  </si>
  <si>
    <t>MATÉRIEL ET FOURNITURES AUDIO / VIDÉO</t>
  </si>
  <si>
    <t>SECTION D</t>
  </si>
  <si>
    <t>TOTAL D - MISE EN MARCHÉ, EXPLOITATION, PROMOTION ET PUBLICITÉ</t>
  </si>
  <si>
    <t>SECTION E</t>
  </si>
  <si>
    <t>TOTAL E - ADMINISTRATION DE LA PRODUCTION</t>
  </si>
  <si>
    <t>TOTAL (COÛTS DE PRODUCTION)</t>
  </si>
  <si>
    <t>ENTRÉES DE FONDS PRÉVUES - PORTION CANADIENNE SEULEMENT</t>
  </si>
  <si>
    <t>Investissement du FMC</t>
  </si>
  <si>
    <t>Investissement de la société requérante</t>
  </si>
  <si>
    <t>Différés (actionnaire seulement)</t>
  </si>
  <si>
    <t>Distributeur</t>
  </si>
  <si>
    <t>Crédit d'impôt fédéral</t>
  </si>
  <si>
    <t>Crédit d'impôt provincial</t>
  </si>
  <si>
    <t>Autre financement</t>
  </si>
  <si>
    <t>TOTAL DES ENTRÉES</t>
  </si>
  <si>
    <t>POSITIONS DE TRÉSORERIE MENSUELLES NETTES PRÉVUES</t>
  </si>
  <si>
    <t>POSITION DE TRÉSORERIE GLOBALE</t>
  </si>
  <si>
    <t>Mouvements de trésorerie</t>
  </si>
  <si>
    <t>COÛTS ANTÉRIEURS DE CONCEPTUALISATION ET/OU PROTOTYPAGE (si financé par le FMC):</t>
  </si>
  <si>
    <r>
      <rPr>
        <b/>
        <sz val="9"/>
        <rFont val="Arial"/>
        <family val="2"/>
      </rPr>
      <t xml:space="preserve">Choisir la base: </t>
    </r>
    <r>
      <rPr>
        <sz val="9"/>
        <rFont val="Arial"/>
        <family val="2"/>
      </rPr>
      <t>hres, jrs, sem, mo.</t>
    </r>
  </si>
  <si>
    <t>Instructions</t>
  </si>
  <si>
    <t>•</t>
  </si>
  <si>
    <t>Commencez par remplir l'onglet "Détail". Des informations seront automatiquement réparties dans les autres onglets.</t>
  </si>
  <si>
    <t>SVP, ne pas supprimer ni masquer des lignes ou des colonnes dans quelconque onglet.</t>
  </si>
  <si>
    <t xml:space="preserve">Bien que verrouillé, cet onglet vous permet d'ajouter un nom, une signature et une date. </t>
  </si>
  <si>
    <r>
      <t xml:space="preserve">Portez attention aux messages qui peuvent apparaître en </t>
    </r>
    <r>
      <rPr>
        <b/>
        <sz val="10"/>
        <color rgb="FFFF0000"/>
        <rFont val="Arial"/>
        <family val="2"/>
      </rPr>
      <t>rouge</t>
    </r>
    <r>
      <rPr>
        <sz val="10"/>
        <rFont val="Arial"/>
        <family val="2"/>
      </rPr>
      <t>.</t>
    </r>
  </si>
  <si>
    <t>Si le projet est une coproduction internationale:</t>
  </si>
  <si>
    <t>Veillez à ce que le montant de chacune des dépenses de chaque coproducteur étranger soit inscrit en devise canadienne dans les cellules prévues à cet effet.</t>
  </si>
  <si>
    <t>L'onglet "Mouvements de trésorerie" vous permet d'ajouter des colonnes de période (mois) si le projet dure plus d'un an en incluant le dernier versement du FMC.</t>
  </si>
  <si>
    <t>L'onglet "Sommaire" est verrouillé. Cet onglet sera rempli en fonction des informations saisies dans l'onglet "Détail".</t>
  </si>
  <si>
    <t>Coûts en devise canadienne, arrondis, par coproducteur</t>
  </si>
  <si>
    <t>Calculs Section D</t>
  </si>
  <si>
    <t>Total Section D:</t>
  </si>
  <si>
    <t>Total dépenses canadiennes:</t>
  </si>
  <si>
    <t>Pourcentage dépenses canadiennes de la Section D</t>
  </si>
  <si>
    <t>Veuillez soumettre séparément une entente signée avec chaque coproducteur étranger. Assurez-vous qu'elle comprenne un devis et que le taux de change y soit bien indiqué.</t>
  </si>
  <si>
    <t>* Assurez-vous que les totaux des sous-sections dans lesquelles des lignes ont été ajoutées incluent les montants des nouvelles lignes ajoutées.</t>
  </si>
  <si>
    <t>GRAND TOTAL - DEVIS CANADIEN :</t>
  </si>
  <si>
    <t>SVP, ne rien écrire dans cette colonne ni la supprimer.</t>
  </si>
  <si>
    <t>Une transaction interne ou avec une partie apparentée doit être indiquée au coût réel, c’est-à-dire le vrai montant qui sera payé à la personne ou à l’entreprise, sans marge de profit ni taxes. Des pièces justificatives, des feuilles de temps et des T4 peuvent être exigés à la fin du projet s’il est retenu pour un financement.</t>
  </si>
  <si>
    <t>Les sections ci-dessous sont remplies automatiquement selon les données entrées dans le devis.</t>
  </si>
  <si>
    <t>Les postes admissibles pour le calcul des critères d'évaluation de la parité et de la diversité sont identifiés en vert ci-dessous (voir la grille d'évaluation dans les Principes directeurs, dans la section Équipe). Assurez-vous que le nom et le rôle des personnes identifiées dans ces postes soient identiques dans le formulaire de demande en ligne sur Dialogue.</t>
  </si>
  <si>
    <t>Si la personne au poste 04.05 est actionnaire de la compagnie requérante, co-requérante ou de la société-mère, son salaire en tant que gestionnaire ou cheffe / chef de projet doit être déplacé au poste 01.05 ci-dessus.</t>
  </si>
  <si>
    <t>Pourcentage de la Section D du sous-total B+C :</t>
  </si>
  <si>
    <t>TARIF</t>
  </si>
  <si>
    <t>Les dépenses indiquées dans la Section D (13 et 14) ci-dessous doivent totaliser minimalement 25% et maximalement 50% du sous-total B+C au devis. Le total des dépenses prévues dans la Section D ne pourra être réduit au final. De plus, 50% des dépenses de la section D doivent être d'origine canadienne.</t>
  </si>
  <si>
    <t>Ne peut excéder 10% du total des Sections B+C si la personne au poste 01.05 est actionnaire de la compagnie requérante, co-requérante ou de la société-mère.</t>
  </si>
  <si>
    <t xml:space="preserve">SVP, pensez à l'environnement avant d'imprimer. </t>
  </si>
  <si>
    <t xml:space="preserve">Les différés ne sont acceptés que pour les actionnaires seulement. </t>
  </si>
  <si>
    <t>Pour tous les endroits où une signature est requise: n'écrivez pas le nom de la productrice / du producteur. Veuillez ajouter une vraie signature ou une signature électronique.</t>
  </si>
  <si>
    <t>Soumettre le devis en format excel. La page "Sommaire" doit être signée et datée.</t>
  </si>
  <si>
    <t>Dans la section Coproduction Internationale de l'onglet "Détail", inscrire le nom de chaque coproducteur étranger, son pays ainsi que le taux de change respectif.</t>
  </si>
  <si>
    <t>COÛTS ANTÉRIEURS DE CONCEPTUALISATION ET / OU PROTOTYPAGE (si financé par le FMC):</t>
  </si>
  <si>
    <t>La base des salaires internes et apparentés doit être horaire, journalière, hebdomadaire ou mensuelle, et non forfaitaire.</t>
  </si>
  <si>
    <t>Médias Numériques Interactifs</t>
  </si>
  <si>
    <t>Note: 75% des dépenses doivent être d'origine canadienne, sauf pour la section D qui est à 50%.</t>
  </si>
  <si>
    <t>CONCEPTRICE / CONCEPTEUR INTERACTIF OU DE JEU (DESIGNER)</t>
  </si>
  <si>
    <t>TEMPS ALLOUÉ</t>
  </si>
  <si>
    <t>Devis de Production 2025-2026</t>
  </si>
  <si>
    <t>$ COÛT par base</t>
  </si>
  <si>
    <t>% de la durée consacré au projet</t>
  </si>
  <si>
    <r>
      <t>NOUVEAU: TEMPS ALLOUÉ.</t>
    </r>
    <r>
      <rPr>
        <b/>
        <sz val="10"/>
        <rFont val="Arial"/>
        <family val="2"/>
      </rPr>
      <t xml:space="preserve"> </t>
    </r>
    <r>
      <rPr>
        <sz val="10"/>
        <rFont val="Arial"/>
        <family val="2"/>
      </rPr>
      <t>Sous "Tarif", veuillez inscrire le plein tarif de la base sélectionnée. Indiquer ensuite le pourcentage de la durée qui est consacré au projet.</t>
    </r>
  </si>
  <si>
    <t xml:space="preserve">Les dépenses doivent être réelles et vérifiables, et effectuées avant le dépôt de la demande. N'indiquer aucun montant dans cette section si vous avez déjà reçu pour ce projet une aide à la conceptualisation ou au prototypage. </t>
  </si>
  <si>
    <t>PRÉPARATION DE LA DEMANDE</t>
  </si>
  <si>
    <t>L'équipement et les logiciels doivent être calculés au prorata de l'utilisation pour le projet seulement ET amortis selon un amortissement linéraire ou dégressif. Vous pouvez ajouter des lignes pour détailler les licences et leur usage.</t>
  </si>
  <si>
    <t>TOTAL PRÉPARATION DE LA DEMANDE</t>
  </si>
  <si>
    <t>(noms et responsabilités / détails)</t>
  </si>
  <si>
    <t>Vous pouvez ajouter des lignes si plus d'une personne occupe le même poste. Voir instructions.</t>
  </si>
  <si>
    <t>Avant de compléter le devis et de soumettre votre demande, vous devez vous familiariser avec les principes directeurs des Médias numériques interactifs (MNI module principal), les principes directeurs spécifiques à ce programme, les politiques d'affaires (Annexe B) et les autres documents de demande disponibles sur le site web du FMC.</t>
  </si>
  <si>
    <t>Répartition des coûts: Interne, Apparenté ou Externe?  Référez-vous à l'Annexe B - Politiques d'affaires pour plus de détails.</t>
  </si>
  <si>
    <t>Interne:</t>
  </si>
  <si>
    <t>Un coût qui sera payé à un employé (sur la feuille de paie) ou directement à la société requérante.</t>
  </si>
  <si>
    <t>Apparenté:</t>
  </si>
  <si>
    <t>Un coût qui sera payé à une société liée à la société requérante, telle qu'une société mère, ou un coût qui sera payé à une personne liée à la société requérante ou à un.e actionnaire de telle sorte que cette personne aurait la capacité d'exercer, directement ou indirectement, un contrôle, un contrôle conjoint ou une influence notable sur l'autre.</t>
  </si>
  <si>
    <t>Externe:</t>
  </si>
  <si>
    <t>Un coût qui sera payé à une personne qui n'est pas salariée (pigiste) ou à une entreprise qui n'est pas liée à la société requérante.</t>
  </si>
  <si>
    <t>Notes sur la structure financière et les mouvements de trésorerie:</t>
  </si>
  <si>
    <t>© 2017-2025 Telefilm Canada</t>
  </si>
  <si>
    <t>FRAIS DE VÉRIFICATION - Mission d'examen ou audit</t>
  </si>
  <si>
    <t>En signant le présent document, j’atteste que les dépenses internes et apparentées correspondent au coût réel ou à la valeur d’échange des biens listés. Aucune marge de profit n’est ajoutée sur les dépenses prévues, ni aucune taxe.</t>
  </si>
  <si>
    <t>Au devis, seules des dépenses prévues qui seront encourues et/ou payées par le requérant sont admissibles. Aux coûts finaux, seules des dépenses réelles et vérifiables encourues et/ou payées par le requérant sont admissibles. </t>
  </si>
  <si>
    <t>en plus de soumettre le devis entier en format Excel (.xlsx).</t>
  </si>
  <si>
    <t xml:space="preserve">Si vous ne pouvez pas apposer de signature sur la page "Sommaire" du devis en format Excel, veuillez soumettre la page "Sommaire" signée et datée en format PDF, </t>
  </si>
  <si>
    <t>Au devis, seules des dépenses prévues qui seront  encourues et/ou payées par le requérant sont admissibles. Aux coûts finaux, seules des dépenses réelles et vérifiables encourues et/ou payées par le requérant sont admissibles. </t>
  </si>
  <si>
    <t>Tous les coûts doivent être indiqués avant les taxes applicables. Veuillez entrer des nombres entiers.</t>
  </si>
  <si>
    <t>SECTION COPRODUCTION INTERNATIONALE.  Les colonnes P à R sont réservées aux coproductions internationales.  Entrez les coûts de chaque coproducteur étranger en devise canadienne.</t>
  </si>
  <si>
    <t>SVP, ne rien écrire dans la colonne O. Elle génère des messages pour vous aider à compléter le devis.</t>
  </si>
  <si>
    <t xml:space="preserve">Ce devis contient des formules. Si vous devez ajouter des lignes, veillez à copier et coller une ligne entière sur une nouvelle ligne afin de conserver toutes les formules des colonnes A à Y.   </t>
  </si>
  <si>
    <t>Des types de sources de financement non-admissibles incluent, mais ne se limitent pas à: marge de crédit ou prêt, apport en travail (« sweat equity »), un apport en travail fait gratuitement ou bénévolement, services, et revenus futurs.</t>
  </si>
  <si>
    <t>Copiez une colonne entière dans une nouvelle colonne pour conserver toutes les formules. Assurez-vous que les totaux incluent les montants de la nouvelle colonne ajoutée.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</si>
</sst>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1009]#,##0"/>
    <numFmt numFmtId="165" formatCode="&quot;$&quot;#,##0"/>
    <numFmt numFmtId="166" formatCode="#,##0\ [$$-C0C]"/>
    <numFmt numFmtId="167" formatCode="0.0%"/>
    <numFmt numFmtId="168" formatCode="#,##0\ _$"/>
  </numFmts>
  <fonts count="38"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i/>
      <sz val="10"/>
      <name val="Arial"/>
      <family val="2"/>
    </font>
    <font>
      <b/>
      <i/>
      <sz val="10"/>
      <name val="Arial"/>
      <family val="2"/>
    </font>
    <font>
      <b/>
      <sz val="9"/>
      <color indexed="10"/>
      <name val="Arial"/>
      <family val="2"/>
    </font>
    <font>
      <b/>
      <sz val="10"/>
      <color indexed="10"/>
      <name val="Arial"/>
      <family val="2"/>
    </font>
    <font>
      <b/>
      <sz val="11"/>
      <name val="Arial"/>
      <family val="2"/>
    </font>
    <font>
      <sz val="11"/>
      <name val="Arial"/>
      <family val="2"/>
    </font>
    <font>
      <b/>
      <sz val="11"/>
      <color indexed="10"/>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12"/>
      <name val="Arial"/>
      <family val="2"/>
    </font>
    <font>
      <sz val="10"/>
      <color rgb="FFFF0063"/>
      <name val="Arial"/>
      <family val="2"/>
    </font>
    <font>
      <sz val="12"/>
      <color rgb="FFFF0063"/>
      <name val="Arial"/>
      <family val="2"/>
    </font>
    <font>
      <b/>
      <sz val="10"/>
      <color theme="1"/>
      <name val="Arial"/>
      <family val="2"/>
    </font>
    <font>
      <b/>
      <i/>
      <sz val="12"/>
      <name val="Arial"/>
      <family val="2"/>
    </font>
    <font>
      <b/>
      <sz val="8"/>
      <name val="Arial"/>
      <family val="2"/>
    </font>
    <font>
      <sz val="10"/>
      <color rgb="FF4C4C4C"/>
      <name val="Arial"/>
      <family val="2"/>
    </font>
    <font>
      <b/>
      <sz val="12"/>
      <color indexed="10"/>
      <name val="Arial"/>
      <family val="2"/>
    </font>
    <font>
      <sz val="12"/>
      <color rgb="FF1E1E1E"/>
      <name val="Segoe UI"/>
      <family val="2"/>
    </font>
    <font>
      <b/>
      <sz val="10"/>
      <color rgb="FF00B050"/>
      <name val="Arial"/>
      <family val="2"/>
    </font>
    <font>
      <sz val="9"/>
      <color indexed="81"/>
      <name val="Arial"/>
      <family val="2"/>
    </font>
    <font>
      <sz val="11"/>
      <name val="Calibri"/>
      <family val="2"/>
      <scheme val="minor"/>
    </font>
  </fonts>
  <fills count="2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3399"/>
        <bgColor indexed="64"/>
      </patternFill>
    </fill>
    <fill>
      <patternFill patternType="solid">
        <fgColor rgb="FFD5FF18"/>
        <bgColor indexed="64"/>
      </patternFill>
    </fill>
    <fill>
      <patternFill patternType="solid">
        <fgColor theme="0" tint="-0.14999847407452621"/>
        <bgColor indexed="64"/>
      </patternFill>
    </fill>
    <fill>
      <patternFill patternType="solid">
        <fgColor rgb="FFF7D1E1"/>
        <bgColor indexed="64"/>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2C79"/>
        <bgColor rgb="FF000000"/>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6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22" fillId="0" borderId="0" applyFont="0" applyFill="0" applyBorder="0" applyAlignment="0" applyProtection="0"/>
    <xf numFmtId="0" fontId="2" fillId="0" borderId="0"/>
    <xf numFmtId="9" fontId="26" fillId="0" borderId="0" applyFont="0" applyFill="0" applyBorder="0" applyAlignment="0" applyProtection="0"/>
  </cellStyleXfs>
  <cellXfs count="494">
    <xf numFmtId="0" fontId="0" fillId="0" borderId="0" xfId="0"/>
    <xf numFmtId="0" fontId="0" fillId="0" borderId="0" xfId="0" applyAlignment="1">
      <alignment horizontal="center"/>
    </xf>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165" fontId="2" fillId="5" borderId="0" xfId="0" applyNumberFormat="1" applyFont="1" applyFill="1" applyAlignment="1">
      <alignment horizontal="right" vertical="center"/>
    </xf>
    <xf numFmtId="0" fontId="10" fillId="0" borderId="0" xfId="0" applyFont="1"/>
    <xf numFmtId="0" fontId="2" fillId="2" borderId="1" xfId="0" applyFont="1" applyFill="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2" xfId="0" applyFont="1" applyBorder="1"/>
    <xf numFmtId="49" fontId="2" fillId="0" borderId="0" xfId="0" applyNumberFormat="1" applyFont="1" applyAlignment="1">
      <alignment horizontal="center"/>
    </xf>
    <xf numFmtId="3" fontId="2" fillId="2" borderId="2" xfId="0" applyNumberFormat="1" applyFont="1" applyFill="1" applyBorder="1" applyAlignment="1">
      <alignment horizontal="center" vertical="center"/>
    </xf>
    <xf numFmtId="3" fontId="2" fillId="5" borderId="2" xfId="0" applyNumberFormat="1" applyFont="1" applyFill="1" applyBorder="1" applyAlignment="1">
      <alignment horizontal="right" vertical="center"/>
    </xf>
    <xf numFmtId="2" fontId="2" fillId="0" borderId="2" xfId="0" applyNumberFormat="1" applyFont="1" applyBorder="1" applyAlignment="1">
      <alignment horizontal="center" vertical="center"/>
    </xf>
    <xf numFmtId="0" fontId="4"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Border="1" applyAlignment="1">
      <alignment vertical="center"/>
    </xf>
    <xf numFmtId="0" fontId="11" fillId="0" borderId="2" xfId="0" applyFont="1" applyBorder="1" applyAlignment="1">
      <alignment horizontal="center" vertical="center"/>
    </xf>
    <xf numFmtId="49" fontId="2"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0" borderId="5" xfId="0" applyFont="1" applyBorder="1" applyAlignment="1">
      <alignment vertical="center"/>
    </xf>
    <xf numFmtId="0" fontId="12" fillId="2" borderId="2" xfId="0" applyFont="1" applyFill="1" applyBorder="1" applyAlignment="1">
      <alignment horizontal="center" vertical="center"/>
    </xf>
    <xf numFmtId="0" fontId="12" fillId="0" borderId="0" xfId="0" applyFont="1"/>
    <xf numFmtId="3" fontId="2" fillId="5" borderId="5" xfId="0" applyNumberFormat="1" applyFont="1" applyFill="1" applyBorder="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6" fillId="0" borderId="12" xfId="0" applyFont="1" applyBorder="1" applyAlignment="1">
      <alignment vertical="center"/>
    </xf>
    <xf numFmtId="0" fontId="9" fillId="0" borderId="13" xfId="0" applyFont="1" applyBorder="1"/>
    <xf numFmtId="0" fontId="1" fillId="0" borderId="0" xfId="0" applyFont="1" applyAlignment="1">
      <alignment horizontal="right" vertical="center"/>
    </xf>
    <xf numFmtId="165" fontId="1" fillId="0" borderId="0" xfId="0" applyNumberFormat="1" applyFont="1" applyAlignment="1">
      <alignment horizontal="right" vertical="center"/>
    </xf>
    <xf numFmtId="0" fontId="2" fillId="0" borderId="3" xfId="0" applyFont="1" applyBorder="1" applyAlignment="1">
      <alignment horizontal="center" vertical="center"/>
    </xf>
    <xf numFmtId="0" fontId="4" fillId="6" borderId="0" xfId="0" applyFont="1" applyFill="1" applyAlignment="1">
      <alignment horizontal="center" vertical="center"/>
    </xf>
    <xf numFmtId="0" fontId="2" fillId="2" borderId="2" xfId="0" applyFont="1" applyFill="1" applyBorder="1" applyAlignment="1">
      <alignment horizontal="center" vertical="center"/>
    </xf>
    <xf numFmtId="3" fontId="2" fillId="5" borderId="2" xfId="0" applyNumberFormat="1" applyFont="1" applyFill="1" applyBorder="1" applyAlignment="1">
      <alignment vertical="center"/>
    </xf>
    <xf numFmtId="3" fontId="2" fillId="0" borderId="2" xfId="0" applyNumberFormat="1" applyFont="1" applyBorder="1" applyAlignment="1">
      <alignment horizontal="center" vertical="center"/>
    </xf>
    <xf numFmtId="0" fontId="15" fillId="0" borderId="0" xfId="0" applyFont="1"/>
    <xf numFmtId="0" fontId="15" fillId="0" borderId="0" xfId="0" applyFont="1" applyAlignment="1">
      <alignment horizontal="center"/>
    </xf>
    <xf numFmtId="0" fontId="4" fillId="2" borderId="2" xfId="0" applyFont="1" applyFill="1" applyBorder="1" applyAlignment="1">
      <alignment horizontal="center" vertical="center"/>
    </xf>
    <xf numFmtId="49" fontId="14" fillId="0" borderId="0" xfId="0" applyNumberFormat="1" applyFont="1" applyAlignment="1">
      <alignment horizontal="center"/>
    </xf>
    <xf numFmtId="0" fontId="14" fillId="0" borderId="0" xfId="0" applyFont="1"/>
    <xf numFmtId="0" fontId="2" fillId="0" borderId="5"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xf numFmtId="0" fontId="4" fillId="0" borderId="0" xfId="0" applyFont="1" applyAlignment="1">
      <alignment horizontal="right"/>
    </xf>
    <xf numFmtId="3" fontId="2" fillId="0" borderId="0" xfId="0" applyNumberFormat="1" applyFont="1"/>
    <xf numFmtId="3" fontId="4" fillId="0" borderId="16" xfId="0" applyNumberFormat="1" applyFont="1" applyBorder="1" applyAlignment="1">
      <alignment horizontal="center"/>
    </xf>
    <xf numFmtId="3" fontId="4" fillId="0" borderId="17" xfId="0" applyNumberFormat="1" applyFont="1" applyBorder="1" applyAlignment="1">
      <alignment horizontal="center"/>
    </xf>
    <xf numFmtId="3" fontId="4" fillId="0" borderId="18" xfId="0" applyNumberFormat="1" applyFont="1" applyBorder="1" applyAlignment="1">
      <alignment horizontal="center"/>
    </xf>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4" fillId="0" borderId="16" xfId="0" applyNumberFormat="1" applyFont="1" applyBorder="1"/>
    <xf numFmtId="3" fontId="4" fillId="0" borderId="17" xfId="0" applyNumberFormat="1" applyFont="1" applyBorder="1"/>
    <xf numFmtId="3" fontId="4" fillId="0" borderId="18" xfId="0" applyNumberFormat="1" applyFont="1" applyBorder="1"/>
    <xf numFmtId="0" fontId="15" fillId="0" borderId="0" xfId="0" applyFont="1" applyAlignment="1">
      <alignment horizontal="left" indent="1"/>
    </xf>
    <xf numFmtId="3" fontId="4" fillId="0" borderId="19" xfId="0" applyNumberFormat="1" applyFont="1" applyBorder="1" applyAlignment="1">
      <alignment horizontal="center"/>
    </xf>
    <xf numFmtId="3" fontId="2" fillId="0" borderId="19" xfId="0" applyNumberFormat="1" applyFont="1" applyBorder="1"/>
    <xf numFmtId="3" fontId="4" fillId="0" borderId="19" xfId="0" applyNumberFormat="1" applyFont="1" applyBorder="1"/>
    <xf numFmtId="0" fontId="16" fillId="0" borderId="0" xfId="0" applyFont="1"/>
    <xf numFmtId="49" fontId="17" fillId="0" borderId="2" xfId="0" applyNumberFormat="1" applyFont="1" applyBorder="1" applyAlignment="1">
      <alignment horizontal="center"/>
    </xf>
    <xf numFmtId="0" fontId="19" fillId="0" borderId="0" xfId="0" applyFont="1" applyAlignment="1">
      <alignment horizontal="left" indent="1"/>
    </xf>
    <xf numFmtId="0" fontId="18" fillId="0" borderId="0" xfId="0" applyFont="1"/>
    <xf numFmtId="0" fontId="19" fillId="0" borderId="0" xfId="0" applyFont="1"/>
    <xf numFmtId="166" fontId="4" fillId="0" borderId="20" xfId="0" applyNumberFormat="1" applyFont="1" applyBorder="1"/>
    <xf numFmtId="166" fontId="13" fillId="0" borderId="20" xfId="0" applyNumberFormat="1" applyFont="1" applyBorder="1"/>
    <xf numFmtId="166" fontId="17" fillId="5" borderId="2" xfId="0" applyNumberFormat="1" applyFont="1" applyFill="1" applyBorder="1" applyAlignment="1">
      <alignment horizontal="right" vertical="center"/>
    </xf>
    <xf numFmtId="166" fontId="4" fillId="5" borderId="2" xfId="0" applyNumberFormat="1" applyFont="1" applyFill="1" applyBorder="1" applyAlignment="1">
      <alignment horizontal="right" vertical="center"/>
    </xf>
    <xf numFmtId="166" fontId="2" fillId="5" borderId="5" xfId="0" applyNumberFormat="1" applyFont="1" applyFill="1" applyBorder="1" applyAlignment="1">
      <alignment horizontal="right" vertical="center"/>
    </xf>
    <xf numFmtId="166" fontId="4" fillId="5" borderId="2" xfId="0" applyNumberFormat="1" applyFont="1" applyFill="1" applyBorder="1" applyAlignment="1">
      <alignment vertical="center"/>
    </xf>
    <xf numFmtId="3" fontId="3" fillId="5" borderId="2" xfId="0" applyNumberFormat="1" applyFont="1" applyFill="1" applyBorder="1" applyAlignment="1">
      <alignment horizontal="center" vertical="center"/>
    </xf>
    <xf numFmtId="0" fontId="3" fillId="0" borderId="2" xfId="2" applyFont="1" applyBorder="1" applyAlignment="1" applyProtection="1">
      <alignment vertical="top" wrapText="1"/>
      <protection locked="0"/>
    </xf>
    <xf numFmtId="0" fontId="23" fillId="0" borderId="2" xfId="0" applyFont="1" applyBorder="1"/>
    <xf numFmtId="0" fontId="0" fillId="0" borderId="2" xfId="0" applyBorder="1"/>
    <xf numFmtId="1" fontId="20" fillId="0" borderId="2" xfId="0" quotePrefix="1" applyNumberFormat="1" applyFont="1" applyBorder="1" applyAlignment="1">
      <alignment horizontal="center"/>
    </xf>
    <xf numFmtId="0" fontId="24" fillId="0" borderId="2" xfId="0" applyFont="1" applyBorder="1"/>
    <xf numFmtId="0" fontId="20" fillId="0" borderId="2" xfId="0" quotePrefix="1" applyFont="1" applyBorder="1" applyAlignment="1">
      <alignment horizontal="center"/>
    </xf>
    <xf numFmtId="0" fontId="20" fillId="0" borderId="2" xfId="0" applyFont="1" applyBorder="1" applyAlignment="1">
      <alignment horizontal="center"/>
    </xf>
    <xf numFmtId="0" fontId="25" fillId="0" borderId="2" xfId="0" applyFont="1" applyBorder="1"/>
    <xf numFmtId="0" fontId="20" fillId="0" borderId="2" xfId="0" applyFont="1" applyBorder="1"/>
    <xf numFmtId="0" fontId="3" fillId="0" borderId="2" xfId="2" applyFont="1" applyBorder="1" applyAlignment="1">
      <alignment vertical="top" wrapText="1"/>
    </xf>
    <xf numFmtId="0" fontId="5" fillId="0" borderId="2" xfId="0" applyFont="1" applyBorder="1" applyAlignment="1">
      <alignment vertical="top" wrapText="1"/>
    </xf>
    <xf numFmtId="0" fontId="4" fillId="0" borderId="0" xfId="0" applyFont="1" applyAlignment="1">
      <alignment horizontal="center" vertical="center"/>
    </xf>
    <xf numFmtId="0" fontId="4" fillId="0" borderId="0" xfId="0" applyFont="1" applyAlignment="1">
      <alignment vertical="center"/>
    </xf>
    <xf numFmtId="3" fontId="2" fillId="0" borderId="5" xfId="0" applyNumberFormat="1" applyFont="1" applyBorder="1" applyAlignment="1">
      <alignment horizontal="right" vertical="center"/>
    </xf>
    <xf numFmtId="166" fontId="4" fillId="0" borderId="2" xfId="0" applyNumberFormat="1"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wrapText="1"/>
    </xf>
    <xf numFmtId="2" fontId="2" fillId="0" borderId="0" xfId="0" applyNumberFormat="1" applyFont="1" applyAlignment="1">
      <alignment horizontal="center" vertical="center"/>
    </xf>
    <xf numFmtId="0" fontId="4" fillId="0" borderId="0" xfId="0" applyFont="1" applyAlignment="1">
      <alignment horizontal="right" vertical="center"/>
    </xf>
    <xf numFmtId="0" fontId="11" fillId="7" borderId="4" xfId="0" applyFont="1" applyFill="1" applyBorder="1" applyAlignment="1">
      <alignment horizontal="center" vertical="center"/>
    </xf>
    <xf numFmtId="0" fontId="2"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11" fillId="7" borderId="2" xfId="0" applyFont="1" applyFill="1" applyBorder="1" applyAlignment="1">
      <alignment horizontal="center" vertical="center"/>
    </xf>
    <xf numFmtId="49" fontId="2" fillId="7" borderId="2"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3" fontId="2" fillId="0" borderId="11" xfId="0" applyNumberFormat="1" applyFont="1" applyBorder="1" applyAlignment="1">
      <alignment horizontal="right" vertical="center"/>
    </xf>
    <xf numFmtId="0" fontId="2" fillId="0" borderId="22" xfId="0" applyFont="1" applyBorder="1" applyAlignment="1">
      <alignment horizontal="center" vertical="center" wrapText="1"/>
    </xf>
    <xf numFmtId="3" fontId="2" fillId="0" borderId="22" xfId="0" applyNumberFormat="1" applyFont="1" applyBorder="1" applyAlignment="1">
      <alignment horizontal="right" vertical="center"/>
    </xf>
    <xf numFmtId="0" fontId="21" fillId="0" borderId="0" xfId="0" applyFont="1"/>
    <xf numFmtId="166" fontId="0" fillId="0" borderId="0" xfId="0" applyNumberFormat="1"/>
    <xf numFmtId="0" fontId="7" fillId="0" borderId="12" xfId="0" applyFont="1" applyBorder="1"/>
    <xf numFmtId="167" fontId="4" fillId="0" borderId="2" xfId="3" applyNumberFormat="1" applyFont="1" applyFill="1" applyBorder="1" applyAlignment="1" applyProtection="1">
      <alignment horizontal="right" vertical="center"/>
    </xf>
    <xf numFmtId="0" fontId="2" fillId="0" borderId="5" xfId="0" applyFont="1" applyBorder="1" applyAlignment="1">
      <alignment vertical="center"/>
    </xf>
    <xf numFmtId="0" fontId="2" fillId="0" borderId="3" xfId="0" applyFont="1" applyBorder="1" applyAlignment="1">
      <alignment horizontal="lef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8" fillId="0" borderId="8" xfId="0" applyFont="1" applyBorder="1" applyAlignment="1">
      <alignment horizontal="left" vertical="center"/>
    </xf>
    <xf numFmtId="0" fontId="5" fillId="0" borderId="2" xfId="2" applyFont="1" applyBorder="1" applyAlignment="1">
      <alignment vertical="top" wrapText="1"/>
    </xf>
    <xf numFmtId="0" fontId="2" fillId="8" borderId="0" xfId="0" applyFont="1" applyFill="1"/>
    <xf numFmtId="3" fontId="2" fillId="8" borderId="0" xfId="0" applyNumberFormat="1" applyFont="1" applyFill="1"/>
    <xf numFmtId="3" fontId="5" fillId="2" borderId="2" xfId="0" applyNumberFormat="1" applyFont="1" applyFill="1" applyBorder="1" applyAlignment="1">
      <alignment horizontal="center" vertical="center"/>
    </xf>
    <xf numFmtId="3" fontId="5" fillId="5" borderId="2"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5" fillId="0" borderId="2" xfId="0" applyNumberFormat="1" applyFont="1" applyBorder="1" applyAlignment="1">
      <alignment horizontal="center" vertical="center"/>
    </xf>
    <xf numFmtId="3" fontId="5" fillId="2" borderId="0" xfId="0" applyNumberFormat="1" applyFont="1" applyFill="1" applyAlignment="1">
      <alignment horizontal="center" vertical="center"/>
    </xf>
    <xf numFmtId="0" fontId="2" fillId="9" borderId="2" xfId="0" applyFont="1" applyFill="1" applyBorder="1" applyAlignment="1">
      <alignment horizontal="center" vertical="center"/>
    </xf>
    <xf numFmtId="0" fontId="2" fillId="9" borderId="4" xfId="0" applyFont="1" applyFill="1" applyBorder="1" applyAlignment="1">
      <alignment vertical="center"/>
    </xf>
    <xf numFmtId="0" fontId="2" fillId="9" borderId="5" xfId="0" applyFont="1" applyFill="1" applyBorder="1" applyAlignment="1">
      <alignment vertical="center" wrapText="1"/>
    </xf>
    <xf numFmtId="0" fontId="2" fillId="9" borderId="5" xfId="0" applyFont="1" applyFill="1" applyBorder="1" applyAlignment="1">
      <alignment vertical="center"/>
    </xf>
    <xf numFmtId="0" fontId="2" fillId="9" borderId="2" xfId="0" quotePrefix="1" applyFont="1" applyFill="1" applyBorder="1" applyAlignment="1">
      <alignment horizontal="center" vertical="center"/>
    </xf>
    <xf numFmtId="0" fontId="2" fillId="9" borderId="2" xfId="0" applyFont="1" applyFill="1" applyBorder="1" applyAlignment="1">
      <alignment vertical="center"/>
    </xf>
    <xf numFmtId="49" fontId="27" fillId="8" borderId="0" xfId="0" applyNumberFormat="1" applyFont="1" applyFill="1" applyAlignment="1">
      <alignment horizontal="center"/>
    </xf>
    <xf numFmtId="49" fontId="28" fillId="8" borderId="0" xfId="0" applyNumberFormat="1" applyFont="1" applyFill="1"/>
    <xf numFmtId="0" fontId="28" fillId="8" borderId="0" xfId="0" applyFont="1" applyFill="1"/>
    <xf numFmtId="0" fontId="28" fillId="8" borderId="0" xfId="0" applyFont="1" applyFill="1" applyAlignment="1">
      <alignment horizontal="center"/>
    </xf>
    <xf numFmtId="49" fontId="1" fillId="0" borderId="0" xfId="0" applyNumberFormat="1" applyFont="1" applyAlignment="1">
      <alignment horizontal="center" vertical="top" wrapText="1"/>
    </xf>
    <xf numFmtId="0" fontId="1" fillId="0" borderId="0" xfId="0" applyFont="1" applyAlignment="1">
      <alignment horizontal="right"/>
    </xf>
    <xf numFmtId="49" fontId="4" fillId="0" borderId="0" xfId="0" applyNumberFormat="1" applyFont="1" applyAlignment="1">
      <alignment horizontal="right"/>
    </xf>
    <xf numFmtId="166" fontId="4" fillId="0" borderId="0" xfId="0" applyNumberFormat="1" applyFont="1" applyAlignment="1">
      <alignment horizontal="right" vertic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166" fontId="3" fillId="10" borderId="20" xfId="0" applyNumberFormat="1" applyFont="1" applyFill="1" applyBorder="1" applyAlignment="1">
      <alignment horizontal="right" indent="1"/>
    </xf>
    <xf numFmtId="166" fontId="3" fillId="10" borderId="2" xfId="0" applyNumberFormat="1" applyFont="1" applyFill="1" applyBorder="1" applyAlignment="1">
      <alignment horizontal="right" indent="1"/>
    </xf>
    <xf numFmtId="0" fontId="3" fillId="0" borderId="2" xfId="0" applyFont="1" applyBorder="1" applyAlignment="1">
      <alignment horizontal="center" vertical="center"/>
    </xf>
    <xf numFmtId="0" fontId="12" fillId="0" borderId="37" xfId="0" applyFont="1" applyBorder="1" applyAlignment="1">
      <alignment horizontal="center" vertical="center" wrapText="1"/>
    </xf>
    <xf numFmtId="166" fontId="2" fillId="0" borderId="30" xfId="0" applyNumberFormat="1" applyFont="1" applyBorder="1"/>
    <xf numFmtId="166" fontId="2" fillId="0" borderId="35" xfId="0" applyNumberFormat="1" applyFont="1" applyBorder="1"/>
    <xf numFmtId="166" fontId="4" fillId="0" borderId="35" xfId="0" applyNumberFormat="1" applyFont="1" applyBorder="1"/>
    <xf numFmtId="168" fontId="2" fillId="0" borderId="35" xfId="0" applyNumberFormat="1" applyFont="1" applyBorder="1" applyAlignment="1">
      <alignment horizontal="right"/>
    </xf>
    <xf numFmtId="0" fontId="2" fillId="0" borderId="0" xfId="0" applyFont="1" applyAlignment="1">
      <alignment horizontal="right"/>
    </xf>
    <xf numFmtId="166" fontId="2" fillId="0" borderId="0" xfId="0" applyNumberFormat="1" applyFont="1"/>
    <xf numFmtId="164" fontId="4" fillId="0" borderId="0" xfId="0" applyNumberFormat="1" applyFont="1"/>
    <xf numFmtId="0" fontId="3" fillId="12" borderId="0" xfId="0" applyFont="1" applyFill="1" applyAlignment="1">
      <alignment horizontal="center" vertical="center"/>
    </xf>
    <xf numFmtId="166" fontId="4" fillId="0" borderId="38" xfId="0" applyNumberFormat="1" applyFont="1" applyBorder="1"/>
    <xf numFmtId="166" fontId="4" fillId="0" borderId="38" xfId="0" applyNumberFormat="1" applyFont="1" applyBorder="1" applyAlignment="1">
      <alignment horizontal="right"/>
    </xf>
    <xf numFmtId="166" fontId="4" fillId="11" borderId="39" xfId="0" applyNumberFormat="1" applyFont="1" applyFill="1" applyBorder="1"/>
    <xf numFmtId="166" fontId="2" fillId="0" borderId="37" xfId="0" applyNumberFormat="1" applyFont="1" applyBorder="1"/>
    <xf numFmtId="0" fontId="16" fillId="0" borderId="0" xfId="0" applyFont="1" applyAlignment="1">
      <alignment horizontal="left" indent="1"/>
    </xf>
    <xf numFmtId="166" fontId="16" fillId="0" borderId="0" xfId="0" applyNumberFormat="1" applyFont="1"/>
    <xf numFmtId="0" fontId="5" fillId="0" borderId="6" xfId="0" applyFont="1" applyBorder="1" applyAlignment="1">
      <alignment vertical="center" wrapText="1"/>
    </xf>
    <xf numFmtId="0" fontId="5" fillId="0" borderId="2" xfId="2" applyFont="1" applyBorder="1" applyAlignment="1">
      <alignment vertical="center" wrapText="1"/>
    </xf>
    <xf numFmtId="166" fontId="13" fillId="5" borderId="2" xfId="0" applyNumberFormat="1" applyFont="1" applyFill="1" applyBorder="1" applyAlignment="1">
      <alignment horizontal="right" vertical="center"/>
    </xf>
    <xf numFmtId="0" fontId="12" fillId="0" borderId="40" xfId="0" applyFont="1" applyBorder="1" applyAlignment="1">
      <alignment horizontal="center" vertical="center" wrapText="1"/>
    </xf>
    <xf numFmtId="0" fontId="2" fillId="0" borderId="29" xfId="0" applyFont="1" applyBorder="1"/>
    <xf numFmtId="168" fontId="2" fillId="0" borderId="20" xfId="0" applyNumberFormat="1" applyFont="1" applyBorder="1" applyAlignment="1">
      <alignment horizontal="right"/>
    </xf>
    <xf numFmtId="166" fontId="2" fillId="0" borderId="20" xfId="0" applyNumberFormat="1" applyFont="1" applyBorder="1"/>
    <xf numFmtId="166" fontId="2" fillId="0" borderId="36" xfId="0" applyNumberFormat="1" applyFont="1" applyBorder="1"/>
    <xf numFmtId="166" fontId="4" fillId="11" borderId="38" xfId="0" applyNumberFormat="1" applyFont="1" applyFill="1" applyBorder="1"/>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49" fontId="4" fillId="0" borderId="0" xfId="0" applyNumberFormat="1" applyFont="1" applyAlignment="1">
      <alignment horizontal="center"/>
    </xf>
    <xf numFmtId="166" fontId="4" fillId="0" borderId="3" xfId="0" applyNumberFormat="1" applyFont="1" applyBorder="1"/>
    <xf numFmtId="0" fontId="2" fillId="0" borderId="1" xfId="0" applyFont="1" applyBorder="1"/>
    <xf numFmtId="0" fontId="2" fillId="0" borderId="5" xfId="0" applyFont="1" applyBorder="1" applyAlignment="1">
      <alignment horizontal="right"/>
    </xf>
    <xf numFmtId="0" fontId="14" fillId="0" borderId="0" xfId="0" applyFont="1" applyAlignment="1">
      <alignment horizontal="right"/>
    </xf>
    <xf numFmtId="3" fontId="2" fillId="0" borderId="43" xfId="0" applyNumberFormat="1" applyFont="1" applyBorder="1"/>
    <xf numFmtId="3" fontId="2" fillId="0" borderId="44" xfId="0" applyNumberFormat="1" applyFont="1" applyBorder="1"/>
    <xf numFmtId="3" fontId="2" fillId="0" borderId="45" xfId="0" applyNumberFormat="1" applyFont="1" applyBorder="1"/>
    <xf numFmtId="3" fontId="2" fillId="0" borderId="46" xfId="0" applyNumberFormat="1" applyFont="1" applyBorder="1"/>
    <xf numFmtId="49" fontId="14" fillId="0" borderId="2" xfId="0" applyNumberFormat="1" applyFont="1" applyBorder="1" applyAlignment="1">
      <alignment horizontal="center" vertical="center"/>
    </xf>
    <xf numFmtId="166" fontId="2" fillId="11" borderId="5" xfId="0" applyNumberFormat="1" applyFont="1" applyFill="1" applyBorder="1"/>
    <xf numFmtId="0" fontId="4" fillId="0" borderId="29" xfId="0" applyFont="1" applyBorder="1" applyAlignment="1">
      <alignment horizontal="right" vertical="center"/>
    </xf>
    <xf numFmtId="14" fontId="2" fillId="0" borderId="30" xfId="0" applyNumberFormat="1" applyFont="1" applyBorder="1" applyAlignment="1" applyProtection="1">
      <alignment horizontal="left" vertical="center"/>
      <protection locked="0"/>
    </xf>
    <xf numFmtId="0" fontId="4" fillId="0" borderId="20" xfId="0" applyFont="1" applyBorder="1" applyAlignment="1">
      <alignment horizontal="right" vertical="center"/>
    </xf>
    <xf numFmtId="0" fontId="2" fillId="0" borderId="35" xfId="0" applyFont="1" applyBorder="1" applyAlignment="1" applyProtection="1">
      <alignment horizontal="left" vertical="center"/>
      <protection locked="0"/>
    </xf>
    <xf numFmtId="3" fontId="2" fillId="5" borderId="2" xfId="0" applyNumberFormat="1" applyFont="1" applyFill="1" applyBorder="1" applyAlignment="1">
      <alignment horizontal="center" vertical="center"/>
    </xf>
    <xf numFmtId="0" fontId="3" fillId="5" borderId="4" xfId="0" applyFont="1" applyFill="1" applyBorder="1" applyAlignment="1">
      <alignment horizontal="center" vertical="center" wrapText="1"/>
    </xf>
    <xf numFmtId="0" fontId="23" fillId="0" borderId="2" xfId="0" applyFont="1" applyBorder="1" applyAlignment="1">
      <alignment horizontal="center" vertical="center"/>
    </xf>
    <xf numFmtId="0" fontId="29" fillId="0" borderId="2" xfId="0" applyFont="1" applyBorder="1" applyAlignment="1">
      <alignment horizontal="center"/>
    </xf>
    <xf numFmtId="0" fontId="29" fillId="0" borderId="2" xfId="0" applyFont="1" applyBorder="1" applyAlignment="1">
      <alignment horizontal="center" vertical="center"/>
    </xf>
    <xf numFmtId="49" fontId="4" fillId="0" borderId="29" xfId="0" applyNumberFormat="1" applyFont="1" applyBorder="1" applyAlignment="1">
      <alignment horizontal="center"/>
    </xf>
    <xf numFmtId="0" fontId="4" fillId="0" borderId="49" xfId="0" applyFont="1" applyBorder="1"/>
    <xf numFmtId="0" fontId="4" fillId="0" borderId="52" xfId="0" applyFont="1" applyBorder="1" applyAlignment="1">
      <alignment horizontal="center"/>
    </xf>
    <xf numFmtId="49" fontId="4" fillId="0" borderId="20" xfId="0" applyNumberFormat="1" applyFont="1" applyBorder="1" applyAlignment="1">
      <alignment horizontal="center"/>
    </xf>
    <xf numFmtId="0" fontId="4" fillId="0" borderId="53" xfId="0" applyFont="1" applyBorder="1" applyAlignment="1">
      <alignment horizontal="center"/>
    </xf>
    <xf numFmtId="49" fontId="2" fillId="0" borderId="20" xfId="0" applyNumberFormat="1" applyFont="1" applyBorder="1" applyAlignment="1">
      <alignment horizontal="center" vertical="center"/>
    </xf>
    <xf numFmtId="3" fontId="2" fillId="0" borderId="53" xfId="0" applyNumberFormat="1" applyFont="1" applyBorder="1"/>
    <xf numFmtId="166" fontId="4" fillId="0" borderId="53" xfId="0" applyNumberFormat="1" applyFont="1" applyBorder="1"/>
    <xf numFmtId="0" fontId="4" fillId="0" borderId="53" xfId="0" applyFont="1" applyBorder="1"/>
    <xf numFmtId="0" fontId="2" fillId="0" borderId="53" xfId="0" applyFont="1" applyBorder="1"/>
    <xf numFmtId="49" fontId="2" fillId="0" borderId="20" xfId="0" applyNumberFormat="1" applyFont="1" applyBorder="1" applyAlignment="1">
      <alignment horizontal="center"/>
    </xf>
    <xf numFmtId="49" fontId="4" fillId="0" borderId="20" xfId="0" applyNumberFormat="1" applyFont="1" applyBorder="1" applyAlignment="1">
      <alignment horizontal="center" vertical="center"/>
    </xf>
    <xf numFmtId="0" fontId="2" fillId="0" borderId="54" xfId="0" applyFont="1" applyBorder="1"/>
    <xf numFmtId="0" fontId="4" fillId="0" borderId="31" xfId="0" applyFont="1" applyBorder="1"/>
    <xf numFmtId="0" fontId="4" fillId="0" borderId="33" xfId="0" applyFont="1" applyBorder="1" applyAlignment="1">
      <alignment horizontal="right"/>
    </xf>
    <xf numFmtId="166" fontId="20" fillId="0" borderId="2" xfId="1" applyNumberFormat="1" applyFont="1" applyBorder="1"/>
    <xf numFmtId="166" fontId="29" fillId="0" borderId="2" xfId="1" applyNumberFormat="1" applyFont="1" applyBorder="1"/>
    <xf numFmtId="166" fontId="20" fillId="0" borderId="2" xfId="0" applyNumberFormat="1" applyFont="1" applyBorder="1"/>
    <xf numFmtId="166" fontId="29" fillId="0" borderId="2" xfId="0" applyNumberFormat="1" applyFont="1" applyBorder="1"/>
    <xf numFmtId="0" fontId="5" fillId="0" borderId="35" xfId="0" applyFont="1" applyBorder="1" applyAlignment="1">
      <alignment horizontal="center" vertical="center"/>
    </xf>
    <xf numFmtId="166" fontId="3" fillId="10" borderId="35" xfId="0" applyNumberFormat="1" applyFont="1" applyFill="1" applyBorder="1" applyAlignment="1">
      <alignment horizontal="right" inden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5" xfId="0" applyFont="1" applyBorder="1" applyAlignment="1">
      <alignment horizontal="center" vertical="center" wrapText="1"/>
    </xf>
    <xf numFmtId="0" fontId="2" fillId="0" borderId="2" xfId="0" applyFont="1" applyBorder="1" applyAlignment="1">
      <alignment horizontal="right"/>
    </xf>
    <xf numFmtId="0" fontId="2" fillId="0" borderId="0" xfId="0" applyFont="1" applyProtection="1">
      <protection locked="0"/>
    </xf>
    <xf numFmtId="0" fontId="0" fillId="0" borderId="27" xfId="0" applyBorder="1" applyAlignment="1">
      <alignment wrapText="1"/>
    </xf>
    <xf numFmtId="49" fontId="1" fillId="0" borderId="0" xfId="0" applyNumberFormat="1" applyFont="1" applyAlignment="1">
      <alignment horizontal="right" vertical="top" wrapText="1"/>
    </xf>
    <xf numFmtId="0" fontId="12" fillId="0" borderId="0" xfId="0" applyFont="1" applyAlignment="1">
      <alignment horizontal="center" vertical="center" wrapText="1"/>
    </xf>
    <xf numFmtId="0" fontId="2" fillId="0" borderId="1" xfId="0" applyFont="1" applyBorder="1" applyAlignment="1">
      <alignment horizontal="right"/>
    </xf>
    <xf numFmtId="166" fontId="2" fillId="11" borderId="2" xfId="0" applyNumberFormat="1" applyFont="1" applyFill="1" applyBorder="1"/>
    <xf numFmtId="166" fontId="4" fillId="0" borderId="0" xfId="0" applyNumberFormat="1" applyFont="1"/>
    <xf numFmtId="0" fontId="2" fillId="0" borderId="8" xfId="0" applyFont="1" applyBorder="1" applyAlignment="1">
      <alignment horizontal="right"/>
    </xf>
    <xf numFmtId="0" fontId="4" fillId="0" borderId="13" xfId="0" applyFont="1" applyBorder="1" applyAlignment="1">
      <alignment horizontal="right"/>
    </xf>
    <xf numFmtId="0" fontId="2" fillId="0" borderId="0" xfId="0" applyFont="1" applyAlignment="1" applyProtection="1">
      <alignment vertical="center"/>
      <protection locked="0"/>
    </xf>
    <xf numFmtId="0" fontId="2" fillId="0" borderId="37" xfId="0" applyFont="1" applyBorder="1" applyAlignment="1" applyProtection="1">
      <alignment horizontal="left" vertical="center"/>
      <protection locked="0"/>
    </xf>
    <xf numFmtId="0" fontId="4" fillId="0" borderId="55" xfId="0" applyFont="1" applyBorder="1" applyAlignment="1">
      <alignment horizontal="right" vertical="center"/>
    </xf>
    <xf numFmtId="0" fontId="2" fillId="0" borderId="56" xfId="0" applyFont="1" applyBorder="1" applyAlignment="1" applyProtection="1">
      <alignment vertical="center"/>
      <protection locked="0"/>
    </xf>
    <xf numFmtId="0" fontId="4" fillId="0" borderId="57" xfId="0" applyFont="1" applyBorder="1" applyAlignment="1">
      <alignment horizontal="right" vertical="center"/>
    </xf>
    <xf numFmtId="0" fontId="12" fillId="0" borderId="31"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2" xfId="0" applyFont="1" applyBorder="1" applyAlignment="1">
      <alignment horizontal="center" vertical="center" wrapText="1"/>
    </xf>
    <xf numFmtId="0" fontId="2" fillId="0" borderId="0" xfId="0" applyFont="1" applyAlignment="1">
      <alignment horizontal="left"/>
    </xf>
    <xf numFmtId="0" fontId="0" fillId="0" borderId="0" xfId="0" applyAlignment="1">
      <alignment horizontal="left"/>
    </xf>
    <xf numFmtId="0" fontId="12" fillId="0" borderId="36" xfId="0" applyFont="1" applyBorder="1" applyAlignment="1">
      <alignment horizontal="center" vertical="center" wrapText="1"/>
    </xf>
    <xf numFmtId="0" fontId="12" fillId="0" borderId="9" xfId="0" applyFont="1" applyBorder="1" applyAlignment="1">
      <alignment horizontal="center" vertical="center" wrapText="1"/>
    </xf>
    <xf numFmtId="0" fontId="2" fillId="0" borderId="15" xfId="0" applyFont="1" applyBorder="1" applyAlignment="1" applyProtection="1">
      <alignment horizontal="left"/>
      <protection locked="0"/>
    </xf>
    <xf numFmtId="0" fontId="2" fillId="0" borderId="1" xfId="0" applyFont="1" applyBorder="1" applyAlignment="1" applyProtection="1">
      <alignment horizontal="left"/>
      <protection locked="0"/>
    </xf>
    <xf numFmtId="10" fontId="5" fillId="2" borderId="0" xfId="0" applyNumberFormat="1" applyFont="1" applyFill="1" applyAlignment="1">
      <alignment horizontal="center" vertical="center"/>
    </xf>
    <xf numFmtId="10" fontId="4" fillId="0" borderId="0" xfId="0" applyNumberFormat="1" applyFont="1" applyAlignment="1">
      <alignment horizontal="right" vertical="center"/>
    </xf>
    <xf numFmtId="0" fontId="2" fillId="0" borderId="15" xfId="0" applyFont="1" applyBorder="1"/>
    <xf numFmtId="0" fontId="0" fillId="0" borderId="15" xfId="0" applyBorder="1"/>
    <xf numFmtId="3" fontId="0" fillId="0" borderId="0" xfId="0" applyNumberFormat="1"/>
    <xf numFmtId="0" fontId="10" fillId="0" borderId="0" xfId="0" applyFont="1" applyAlignment="1">
      <alignment horizontal="right"/>
    </xf>
    <xf numFmtId="9" fontId="0" fillId="0" borderId="0" xfId="0" applyNumberFormat="1"/>
    <xf numFmtId="166" fontId="4" fillId="0" borderId="5" xfId="0" applyNumberFormat="1" applyFont="1" applyBorder="1"/>
    <xf numFmtId="0" fontId="2" fillId="0" borderId="4" xfId="0" applyFont="1" applyBorder="1" applyAlignment="1">
      <alignment horizontal="right"/>
    </xf>
    <xf numFmtId="0" fontId="4" fillId="0" borderId="5" xfId="0" applyFont="1" applyBorder="1" applyAlignment="1">
      <alignment horizontal="right"/>
    </xf>
    <xf numFmtId="0" fontId="4" fillId="0" borderId="58" xfId="0" applyFont="1" applyBorder="1" applyAlignment="1">
      <alignment horizontal="right"/>
    </xf>
    <xf numFmtId="166" fontId="4" fillId="0" borderId="39" xfId="0" applyNumberFormat="1" applyFont="1" applyBorder="1"/>
    <xf numFmtId="3" fontId="3" fillId="16" borderId="2" xfId="0" applyNumberFormat="1" applyFont="1" applyFill="1" applyBorder="1" applyAlignment="1">
      <alignment horizontal="center" vertical="center"/>
    </xf>
    <xf numFmtId="166" fontId="3" fillId="0" borderId="35" xfId="0" applyNumberFormat="1" applyFont="1" applyBorder="1" applyAlignment="1">
      <alignment horizontal="right" indent="1"/>
    </xf>
    <xf numFmtId="166" fontId="5" fillId="0" borderId="31" xfId="0" applyNumberFormat="1" applyFont="1" applyBorder="1" applyAlignment="1">
      <alignment horizontal="right" indent="1"/>
    </xf>
    <xf numFmtId="166" fontId="5" fillId="0" borderId="34" xfId="0" applyNumberFormat="1" applyFont="1" applyBorder="1" applyAlignment="1">
      <alignment horizontal="right" indent="1"/>
    </xf>
    <xf numFmtId="166" fontId="5" fillId="0" borderId="32" xfId="0" applyNumberFormat="1" applyFont="1" applyBorder="1" applyAlignment="1">
      <alignment horizontal="right" indent="1"/>
    </xf>
    <xf numFmtId="3" fontId="3" fillId="0" borderId="20" xfId="0" applyNumberFormat="1" applyFont="1" applyBorder="1" applyAlignment="1">
      <alignment horizontal="right" indent="1"/>
    </xf>
    <xf numFmtId="3" fontId="3" fillId="0" borderId="2" xfId="0" applyNumberFormat="1" applyFont="1" applyBorder="1" applyAlignment="1">
      <alignment horizontal="right" indent="1"/>
    </xf>
    <xf numFmtId="3" fontId="3" fillId="10" borderId="20" xfId="0" applyNumberFormat="1" applyFont="1" applyFill="1" applyBorder="1" applyAlignment="1">
      <alignment horizontal="right" indent="1"/>
    </xf>
    <xf numFmtId="3" fontId="3" fillId="10" borderId="2" xfId="0" applyNumberFormat="1" applyFont="1" applyFill="1" applyBorder="1" applyAlignment="1">
      <alignment horizontal="right" indent="1"/>
    </xf>
    <xf numFmtId="3" fontId="3" fillId="0" borderId="31" xfId="0" applyNumberFormat="1" applyFont="1" applyBorder="1" applyAlignment="1">
      <alignment horizontal="right" indent="1"/>
    </xf>
    <xf numFmtId="3" fontId="3" fillId="0" borderId="34" xfId="0" applyNumberFormat="1" applyFont="1" applyBorder="1" applyAlignment="1">
      <alignment horizontal="right" indent="1"/>
    </xf>
    <xf numFmtId="166" fontId="3" fillId="0" borderId="32" xfId="0" applyNumberFormat="1" applyFont="1" applyBorder="1" applyAlignment="1">
      <alignment horizontal="right" indent="1"/>
    </xf>
    <xf numFmtId="166" fontId="4" fillId="0" borderId="8" xfId="0" applyNumberFormat="1" applyFont="1" applyBorder="1" applyAlignment="1">
      <alignment horizontal="right"/>
    </xf>
    <xf numFmtId="0" fontId="15" fillId="0" borderId="0" xfId="0" applyFont="1" applyAlignment="1">
      <alignment horizontal="right"/>
    </xf>
    <xf numFmtId="0" fontId="0" fillId="0" borderId="0" xfId="0" applyAlignment="1">
      <alignment horizontal="right"/>
    </xf>
    <xf numFmtId="166" fontId="2" fillId="0" borderId="38" xfId="0" applyNumberFormat="1" applyFont="1" applyBorder="1" applyAlignment="1">
      <alignment horizontal="right"/>
    </xf>
    <xf numFmtId="166" fontId="5" fillId="0" borderId="2" xfId="0" applyNumberFormat="1" applyFont="1" applyBorder="1" applyAlignment="1">
      <alignment horizontal="right" vertical="center"/>
    </xf>
    <xf numFmtId="167" fontId="4" fillId="0" borderId="0" xfId="0" applyNumberFormat="1" applyFont="1" applyAlignment="1">
      <alignment vertical="center"/>
    </xf>
    <xf numFmtId="167" fontId="1" fillId="0" borderId="0" xfId="0" applyNumberFormat="1" applyFont="1"/>
    <xf numFmtId="0" fontId="3" fillId="2" borderId="2" xfId="0" applyFont="1" applyFill="1" applyBorder="1" applyAlignment="1">
      <alignment horizontal="center" vertical="center" wrapText="1"/>
    </xf>
    <xf numFmtId="0" fontId="34" fillId="0" borderId="0" xfId="0" applyFont="1"/>
    <xf numFmtId="0" fontId="33" fillId="13" borderId="2" xfId="0" applyFont="1" applyFill="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1" fillId="0" borderId="9" xfId="0" applyFont="1" applyBorder="1" applyAlignment="1">
      <alignment horizontal="left" vertical="center"/>
    </xf>
    <xf numFmtId="0" fontId="1" fillId="0" borderId="0" xfId="0" applyFont="1" applyAlignment="1">
      <alignment horizontal="left"/>
    </xf>
    <xf numFmtId="0" fontId="15" fillId="0" borderId="0" xfId="0" applyFont="1" applyAlignment="1">
      <alignment horizontal="left"/>
    </xf>
    <xf numFmtId="0" fontId="7" fillId="0" borderId="13" xfId="0" applyFont="1" applyBorder="1"/>
    <xf numFmtId="0" fontId="35" fillId="0" borderId="0" xfId="0" applyFont="1" applyAlignment="1">
      <alignment horizontal="left" vertical="center"/>
    </xf>
    <xf numFmtId="0" fontId="3" fillId="2" borderId="6" xfId="0" applyFont="1" applyFill="1" applyBorder="1" applyAlignment="1">
      <alignment horizontal="center" vertical="center" wrapText="1"/>
    </xf>
    <xf numFmtId="0" fontId="0" fillId="0" borderId="1" xfId="0" applyBorder="1" applyAlignment="1">
      <alignment horizontal="center"/>
    </xf>
    <xf numFmtId="9" fontId="2" fillId="2" borderId="5" xfId="0" applyNumberFormat="1" applyFont="1" applyFill="1" applyBorder="1" applyAlignment="1">
      <alignment horizontal="center" vertical="center"/>
    </xf>
    <xf numFmtId="9" fontId="2" fillId="0" borderId="5" xfId="0" applyNumberFormat="1" applyFont="1" applyBorder="1" applyAlignment="1">
      <alignment horizontal="center" vertical="center"/>
    </xf>
    <xf numFmtId="0" fontId="4" fillId="0" borderId="3" xfId="0" applyFont="1" applyBorder="1" applyAlignment="1">
      <alignment vertical="center"/>
    </xf>
    <xf numFmtId="49" fontId="12" fillId="0" borderId="0" xfId="0" applyNumberFormat="1" applyFont="1"/>
    <xf numFmtId="0" fontId="12" fillId="0" borderId="0" xfId="0" applyFont="1" applyAlignment="1">
      <alignment vertical="center"/>
    </xf>
    <xf numFmtId="49" fontId="12" fillId="0" borderId="0" xfId="0" applyNumberFormat="1" applyFont="1" applyAlignment="1">
      <alignment horizontal="center"/>
    </xf>
    <xf numFmtId="0" fontId="4" fillId="2" borderId="3" xfId="0" applyFont="1" applyFill="1" applyBorder="1" applyAlignment="1">
      <alignment vertical="center"/>
    </xf>
    <xf numFmtId="0" fontId="4" fillId="0" borderId="22" xfId="0" applyFont="1" applyBorder="1" applyAlignment="1">
      <alignment horizontal="center" vertical="center"/>
    </xf>
    <xf numFmtId="0" fontId="5" fillId="10" borderId="20"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5" xfId="0" applyFont="1" applyFill="1" applyBorder="1" applyAlignment="1">
      <alignment horizontal="center" vertical="center"/>
    </xf>
    <xf numFmtId="0" fontId="4" fillId="0" borderId="11" xfId="0" applyFont="1" applyBorder="1" applyAlignment="1">
      <alignment horizontal="center" vertical="center"/>
    </xf>
    <xf numFmtId="0" fontId="3" fillId="10" borderId="2" xfId="0" applyFont="1" applyFill="1" applyBorder="1" applyAlignment="1">
      <alignment horizontal="center" vertical="center"/>
    </xf>
    <xf numFmtId="49" fontId="17" fillId="7" borderId="10" xfId="0" applyNumberFormat="1" applyFont="1" applyFill="1" applyBorder="1" applyAlignment="1">
      <alignment horizontal="left" vertical="center"/>
    </xf>
    <xf numFmtId="0" fontId="18" fillId="7" borderId="3" xfId="0" applyFont="1" applyFill="1" applyBorder="1" applyAlignment="1">
      <alignment horizontal="left" vertical="center" wrapText="1"/>
    </xf>
    <xf numFmtId="0" fontId="18" fillId="7" borderId="11" xfId="0" applyFont="1" applyFill="1" applyBorder="1" applyAlignment="1">
      <alignment horizontal="left" vertical="center" wrapText="1"/>
    </xf>
    <xf numFmtId="49" fontId="17" fillId="14" borderId="62" xfId="0" applyNumberFormat="1" applyFont="1" applyFill="1" applyBorder="1" applyAlignment="1">
      <alignment horizontal="left" vertical="center"/>
    </xf>
    <xf numFmtId="0" fontId="18" fillId="14" borderId="0" xfId="0" applyFont="1" applyFill="1" applyAlignment="1">
      <alignment horizontal="left" vertical="center" wrapText="1"/>
    </xf>
    <xf numFmtId="0" fontId="18" fillId="14" borderId="63" xfId="0" applyFont="1" applyFill="1" applyBorder="1" applyAlignment="1">
      <alignment horizontal="left" vertical="center" wrapText="1"/>
    </xf>
    <xf numFmtId="49" fontId="17" fillId="11" borderId="62" xfId="0" applyNumberFormat="1" applyFont="1" applyFill="1" applyBorder="1" applyAlignment="1">
      <alignment horizontal="left" vertical="center"/>
    </xf>
    <xf numFmtId="0" fontId="18" fillId="11" borderId="0" xfId="0" applyFont="1" applyFill="1" applyAlignment="1">
      <alignment horizontal="left" vertical="center"/>
    </xf>
    <xf numFmtId="0" fontId="18" fillId="11" borderId="63" xfId="0" applyFont="1" applyFill="1" applyBorder="1" applyAlignment="1">
      <alignment horizontal="left" vertical="center"/>
    </xf>
    <xf numFmtId="0" fontId="35" fillId="0" borderId="0" xfId="0" applyFont="1"/>
    <xf numFmtId="0" fontId="0" fillId="0" borderId="0" xfId="0" applyAlignment="1">
      <alignment wrapText="1"/>
    </xf>
    <xf numFmtId="0" fontId="21" fillId="0" borderId="0" xfId="0" applyFont="1" applyAlignment="1">
      <alignment horizontal="left"/>
    </xf>
    <xf numFmtId="0" fontId="37" fillId="0" borderId="0" xfId="0" applyFont="1" applyAlignment="1">
      <alignment vertical="center"/>
    </xf>
    <xf numFmtId="0" fontId="32"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15" fillId="0" borderId="0" xfId="0" applyFont="1" applyAlignment="1">
      <alignment vertical="center"/>
    </xf>
    <xf numFmtId="49" fontId="1" fillId="0" borderId="0" xfId="0" applyNumberFormat="1" applyFont="1" applyAlignment="1">
      <alignment horizontal="right" vertical="center" wrapText="1"/>
    </xf>
    <xf numFmtId="0" fontId="1" fillId="11" borderId="24" xfId="0" applyFont="1" applyFill="1" applyBorder="1" applyAlignment="1">
      <alignment horizontal="center" vertical="center" wrapText="1"/>
    </xf>
    <xf numFmtId="0" fontId="0" fillId="0" borderId="25" xfId="0" applyBorder="1" applyAlignment="1">
      <alignment horizontal="center" vertical="center" wrapText="1"/>
    </xf>
    <xf numFmtId="0" fontId="1" fillId="11" borderId="26" xfId="0" applyFont="1" applyFill="1" applyBorder="1" applyAlignment="1">
      <alignment horizontal="center" vertical="center" wrapText="1"/>
    </xf>
    <xf numFmtId="0" fontId="0" fillId="0" borderId="28" xfId="0" applyBorder="1" applyAlignment="1">
      <alignment vertical="center" wrapText="1"/>
    </xf>
    <xf numFmtId="49" fontId="2" fillId="0" borderId="3" xfId="0" applyNumberFormat="1" applyFont="1" applyBorder="1" applyAlignment="1">
      <alignment horizontal="center"/>
    </xf>
    <xf numFmtId="0" fontId="2" fillId="0" borderId="3" xfId="0" applyFont="1" applyBorder="1"/>
    <xf numFmtId="0" fontId="2" fillId="0" borderId="1" xfId="0" applyFont="1" applyBorder="1"/>
    <xf numFmtId="0" fontId="2" fillId="0" borderId="0" xfId="0" applyFont="1" applyAlignment="1">
      <alignment horizontal="left" wrapText="1"/>
    </xf>
    <xf numFmtId="3" fontId="4" fillId="0" borderId="0" xfId="0" applyNumberFormat="1" applyFont="1" applyAlignment="1">
      <alignment horizontal="center" vertical="center"/>
    </xf>
    <xf numFmtId="0" fontId="1" fillId="0" borderId="0" xfId="0" applyFont="1" applyAlignment="1">
      <alignment horizontal="center" vertical="center"/>
    </xf>
    <xf numFmtId="3" fontId="4" fillId="0" borderId="50" xfId="0" applyNumberFormat="1" applyFont="1" applyBorder="1" applyAlignment="1">
      <alignment horizontal="center"/>
    </xf>
    <xf numFmtId="3" fontId="4" fillId="0" borderId="14" xfId="0" applyNumberFormat="1" applyFont="1" applyBorder="1" applyAlignment="1">
      <alignment horizontal="center"/>
    </xf>
    <xf numFmtId="3" fontId="4" fillId="0" borderId="51" xfId="0" applyNumberFormat="1" applyFont="1" applyBorder="1" applyAlignment="1">
      <alignment horizontal="center"/>
    </xf>
    <xf numFmtId="49" fontId="2" fillId="0" borderId="15" xfId="0" applyNumberFormat="1" applyFont="1" applyBorder="1" applyAlignment="1">
      <alignment horizontal="center"/>
    </xf>
    <xf numFmtId="0" fontId="2" fillId="0" borderId="15" xfId="0" applyFont="1" applyBorder="1"/>
    <xf numFmtId="49" fontId="2" fillId="0" borderId="0" xfId="0" applyNumberFormat="1" applyFont="1" applyAlignment="1">
      <alignment horizontal="center"/>
    </xf>
    <xf numFmtId="0" fontId="2" fillId="0" borderId="0" xfId="0" applyFont="1"/>
    <xf numFmtId="0" fontId="14" fillId="0" borderId="4" xfId="0" applyFont="1" applyBorder="1" applyAlignment="1">
      <alignment horizontal="right"/>
    </xf>
    <xf numFmtId="0" fontId="0" fillId="0" borderId="1" xfId="0" applyBorder="1" applyAlignment="1">
      <alignment horizontal="right"/>
    </xf>
    <xf numFmtId="0" fontId="0" fillId="0" borderId="21" xfId="0" applyBorder="1" applyAlignment="1">
      <alignment horizontal="right"/>
    </xf>
    <xf numFmtId="0" fontId="2" fillId="0" borderId="4" xfId="0" applyFont="1" applyBorder="1" applyAlignment="1">
      <alignment horizontal="center"/>
    </xf>
    <xf numFmtId="0" fontId="0" fillId="0" borderId="5" xfId="0" applyBorder="1"/>
    <xf numFmtId="3" fontId="2" fillId="0" borderId="4" xfId="0" applyNumberFormat="1" applyFont="1" applyBorder="1" applyAlignment="1">
      <alignment horizontal="center"/>
    </xf>
    <xf numFmtId="0" fontId="12" fillId="0" borderId="7" xfId="0" applyFont="1" applyBorder="1" applyAlignment="1">
      <alignment horizontal="left" vertical="center"/>
    </xf>
    <xf numFmtId="0" fontId="12" fillId="0" borderId="15" xfId="0" applyFont="1" applyBorder="1" applyAlignment="1">
      <alignment horizontal="left" vertical="center"/>
    </xf>
    <xf numFmtId="0" fontId="0" fillId="0" borderId="22" xfId="0" applyBorder="1" applyAlignment="1">
      <alignment horizontal="left" vertical="center"/>
    </xf>
    <xf numFmtId="0" fontId="2" fillId="7" borderId="4" xfId="0" applyFont="1" applyFill="1" applyBorder="1" applyAlignment="1">
      <alignment horizontal="left" vertical="center"/>
    </xf>
    <xf numFmtId="0" fontId="2" fillId="7" borderId="1" xfId="0" applyFont="1" applyFill="1" applyBorder="1" applyAlignment="1">
      <alignment horizontal="left" vertical="center"/>
    </xf>
    <xf numFmtId="0" fontId="0" fillId="0" borderId="5" xfId="0" applyBorder="1" applyAlignment="1">
      <alignment horizontal="left" vertical="center"/>
    </xf>
    <xf numFmtId="0" fontId="2" fillId="0" borderId="4" xfId="0" applyFont="1" applyBorder="1"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left" vertical="center"/>
    </xf>
    <xf numFmtId="0" fontId="4" fillId="0" borderId="10" xfId="0" applyFont="1" applyBorder="1" applyAlignment="1">
      <alignment horizontal="left" vertical="center" indent="1"/>
    </xf>
    <xf numFmtId="0" fontId="4" fillId="0" borderId="3" xfId="0" applyFont="1" applyBorder="1" applyAlignment="1">
      <alignment horizontal="left" vertical="center" indent="1"/>
    </xf>
    <xf numFmtId="0" fontId="0" fillId="0" borderId="11" xfId="0" applyBorder="1" applyAlignment="1">
      <alignment horizontal="left" vertical="center" indent="1"/>
    </xf>
    <xf numFmtId="0" fontId="12" fillId="0" borderId="7" xfId="0" applyFont="1" applyBorder="1" applyAlignment="1">
      <alignment horizontal="left" vertical="center" indent="1"/>
    </xf>
    <xf numFmtId="0" fontId="12" fillId="0" borderId="15" xfId="0" applyFont="1" applyBorder="1" applyAlignment="1">
      <alignment horizontal="left" vertical="center" indent="1"/>
    </xf>
    <xf numFmtId="0" fontId="0" fillId="0" borderId="22" xfId="0" applyBorder="1" applyAlignment="1">
      <alignment horizontal="left" vertical="center" indent="1"/>
    </xf>
    <xf numFmtId="0" fontId="2" fillId="0" borderId="4" xfId="0" applyFont="1" applyBorder="1" applyAlignment="1">
      <alignment vertical="center"/>
    </xf>
    <xf numFmtId="0" fontId="2" fillId="0" borderId="1" xfId="0" applyFont="1" applyBorder="1" applyAlignment="1">
      <alignment vertical="center"/>
    </xf>
    <xf numFmtId="0" fontId="0" fillId="0" borderId="5" xfId="0"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0" fillId="0" borderId="11" xfId="0" applyBorder="1" applyAlignment="1">
      <alignment vertical="center"/>
    </xf>
    <xf numFmtId="0" fontId="12" fillId="0" borderId="7" xfId="0" applyFont="1" applyBorder="1" applyAlignment="1">
      <alignment vertical="center"/>
    </xf>
    <xf numFmtId="0" fontId="12" fillId="0" borderId="15" xfId="0" applyFont="1" applyBorder="1" applyAlignment="1">
      <alignment vertical="center"/>
    </xf>
    <xf numFmtId="0" fontId="0" fillId="0" borderId="22" xfId="0" applyBorder="1" applyAlignment="1">
      <alignment vertical="center"/>
    </xf>
    <xf numFmtId="0" fontId="4" fillId="2" borderId="4" xfId="0" applyFont="1" applyFill="1" applyBorder="1" applyAlignment="1">
      <alignment horizontal="center" vertical="center"/>
    </xf>
    <xf numFmtId="0" fontId="0" fillId="0" borderId="5" xfId="0" applyBorder="1" applyAlignment="1">
      <alignment horizontal="center" vertical="center"/>
    </xf>
    <xf numFmtId="0" fontId="2" fillId="0" borderId="5" xfId="0" applyFont="1" applyBorder="1" applyAlignment="1">
      <alignment horizontal="left" vertical="center"/>
    </xf>
    <xf numFmtId="0" fontId="4" fillId="0" borderId="9" xfId="0" applyFont="1" applyBorder="1" applyAlignment="1">
      <alignment horizontal="center" vertical="center" wrapText="1"/>
    </xf>
    <xf numFmtId="0" fontId="0" fillId="0" borderId="6" xfId="0" applyBorder="1" applyAlignment="1">
      <alignment horizontal="center" vertical="center" wrapText="1"/>
    </xf>
    <xf numFmtId="0" fontId="12" fillId="0" borderId="22" xfId="0" applyFont="1" applyBorder="1" applyAlignment="1">
      <alignment vertical="center"/>
    </xf>
    <xf numFmtId="49" fontId="2" fillId="7" borderId="4" xfId="0" applyNumberFormat="1" applyFont="1" applyFill="1" applyBorder="1" applyAlignment="1">
      <alignment vertical="center" wrapText="1"/>
    </xf>
    <xf numFmtId="0" fontId="0" fillId="0" borderId="1" xfId="0" applyBorder="1" applyAlignment="1">
      <alignment wrapText="1"/>
    </xf>
    <xf numFmtId="0" fontId="0" fillId="0" borderId="5" xfId="0" applyBorder="1" applyAlignment="1">
      <alignment wrapText="1"/>
    </xf>
    <xf numFmtId="0" fontId="4" fillId="0" borderId="9" xfId="0" applyFont="1" applyBorder="1" applyAlignment="1">
      <alignment horizontal="left" vertical="center" indent="1"/>
    </xf>
    <xf numFmtId="0" fontId="4" fillId="0" borderId="6" xfId="0" applyFont="1" applyBorder="1" applyAlignment="1">
      <alignment horizontal="left" vertical="center" indent="1"/>
    </xf>
    <xf numFmtId="0" fontId="4" fillId="0" borderId="4" xfId="0" applyFont="1" applyBorder="1" applyAlignment="1">
      <alignment vertical="center"/>
    </xf>
    <xf numFmtId="0" fontId="0" fillId="0" borderId="1" xfId="0" applyBorder="1" applyAlignment="1">
      <alignment vertical="center"/>
    </xf>
    <xf numFmtId="0" fontId="2" fillId="0" borderId="15" xfId="0" applyFont="1" applyBorder="1" applyAlignment="1" applyProtection="1">
      <alignment horizontal="left"/>
      <protection locked="0"/>
    </xf>
    <xf numFmtId="0" fontId="0" fillId="0" borderId="15" xfId="0" applyBorder="1" applyAlignment="1">
      <alignment horizontal="left"/>
    </xf>
    <xf numFmtId="0" fontId="4" fillId="5" borderId="9" xfId="0" applyFont="1" applyFill="1" applyBorder="1" applyAlignment="1">
      <alignment horizontal="center" vertical="center"/>
    </xf>
    <xf numFmtId="0" fontId="4" fillId="5" borderId="6" xfId="0" applyFont="1" applyFill="1" applyBorder="1" applyAlignment="1">
      <alignment horizontal="center" vertical="center"/>
    </xf>
    <xf numFmtId="0" fontId="2" fillId="7" borderId="7" xfId="0" applyFont="1" applyFill="1" applyBorder="1" applyAlignment="1">
      <alignment horizontal="left" vertical="center" wrapText="1"/>
    </xf>
    <xf numFmtId="0" fontId="10" fillId="7" borderId="15" xfId="0" applyFont="1" applyFill="1" applyBorder="1" applyAlignment="1">
      <alignment horizontal="left" vertical="center" wrapText="1"/>
    </xf>
    <xf numFmtId="0" fontId="10" fillId="7" borderId="22" xfId="0" applyFont="1" applyFill="1" applyBorder="1" applyAlignment="1">
      <alignment horizontal="left" vertical="center" wrapText="1"/>
    </xf>
    <xf numFmtId="49" fontId="5" fillId="7" borderId="9"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49" fontId="5" fillId="0" borderId="9"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2" fillId="0" borderId="5" xfId="0" applyFont="1" applyBorder="1" applyAlignment="1">
      <alignment vertical="center"/>
    </xf>
    <xf numFmtId="0" fontId="2" fillId="7" borderId="5" xfId="0" applyFont="1" applyFill="1" applyBorder="1" applyAlignment="1">
      <alignment horizontal="left" vertical="center"/>
    </xf>
    <xf numFmtId="0" fontId="0" fillId="0" borderId="5" xfId="0" applyBorder="1" applyAlignment="1">
      <alignment horizont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5" xfId="0" applyBorder="1" applyAlignment="1">
      <alignment horizontal="right" vertical="center"/>
    </xf>
    <xf numFmtId="0" fontId="12" fillId="0" borderId="22" xfId="0" applyFont="1" applyBorder="1" applyAlignment="1">
      <alignment horizontal="left" vertical="center" indent="1"/>
    </xf>
    <xf numFmtId="0" fontId="4" fillId="2" borderId="5" xfId="0" applyFont="1" applyFill="1" applyBorder="1" applyAlignment="1">
      <alignment horizontal="center" vertical="center"/>
    </xf>
    <xf numFmtId="0" fontId="1" fillId="11"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4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8" xfId="0" applyFont="1" applyBorder="1" applyAlignment="1">
      <alignment horizontal="center" vertical="center" wrapText="1"/>
    </xf>
    <xf numFmtId="0" fontId="2" fillId="7" borderId="4"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4" fillId="0" borderId="23" xfId="0" applyFont="1" applyBorder="1" applyAlignment="1">
      <alignment horizontal="center" vertical="center"/>
    </xf>
    <xf numFmtId="0" fontId="4" fillId="0" borderId="6" xfId="0" applyFont="1" applyBorder="1" applyAlignment="1">
      <alignment horizontal="center" vertical="center"/>
    </xf>
    <xf numFmtId="49" fontId="1" fillId="0" borderId="0" xfId="0" applyNumberFormat="1" applyFont="1" applyAlignment="1">
      <alignment horizontal="right" vertical="center" wrapText="1"/>
    </xf>
    <xf numFmtId="0" fontId="3" fillId="18" borderId="4" xfId="0" applyFont="1" applyFill="1" applyBorder="1" applyAlignment="1">
      <alignment horizontal="center" vertical="center"/>
    </xf>
    <xf numFmtId="0" fontId="3" fillId="18" borderId="1" xfId="0" applyFont="1" applyFill="1" applyBorder="1" applyAlignment="1">
      <alignment horizontal="center" vertical="center"/>
    </xf>
    <xf numFmtId="0" fontId="3" fillId="18" borderId="5" xfId="0" applyFont="1" applyFill="1" applyBorder="1" applyAlignment="1">
      <alignment horizontal="center" vertical="center"/>
    </xf>
    <xf numFmtId="0" fontId="20" fillId="7" borderId="4" xfId="0" applyFont="1" applyFill="1" applyBorder="1" applyAlignment="1">
      <alignment horizontal="left" vertical="center" wrapText="1"/>
    </xf>
    <xf numFmtId="0" fontId="3" fillId="17" borderId="4" xfId="0" applyFont="1" applyFill="1" applyBorder="1" applyAlignment="1">
      <alignment horizontal="center" vertical="center"/>
    </xf>
    <xf numFmtId="0" fontId="3" fillId="17" borderId="5" xfId="0" applyFont="1" applyFill="1" applyBorder="1" applyAlignment="1">
      <alignment horizontal="center" vertical="center"/>
    </xf>
    <xf numFmtId="0" fontId="2" fillId="17" borderId="4" xfId="0" applyFont="1" applyFill="1" applyBorder="1" applyAlignment="1">
      <alignment horizontal="center" vertical="center"/>
    </xf>
    <xf numFmtId="0" fontId="2" fillId="17" borderId="1" xfId="0" applyFont="1" applyFill="1" applyBorder="1" applyAlignment="1">
      <alignment horizontal="center" vertical="center"/>
    </xf>
    <xf numFmtId="0" fontId="2" fillId="17" borderId="5" xfId="0" applyFont="1" applyFill="1" applyBorder="1" applyAlignment="1">
      <alignment horizontal="center" vertical="center"/>
    </xf>
    <xf numFmtId="0" fontId="4" fillId="0" borderId="7" xfId="0" applyFont="1" applyBorder="1" applyAlignment="1">
      <alignment horizontal="left" vertical="center" indent="1"/>
    </xf>
    <xf numFmtId="0" fontId="0" fillId="0" borderId="6" xfId="0" applyBorder="1" applyAlignment="1">
      <alignment horizontal="center" wrapText="1"/>
    </xf>
    <xf numFmtId="0" fontId="4" fillId="0" borderId="9" xfId="0" applyFont="1" applyBorder="1" applyAlignment="1">
      <alignment horizontal="center" vertical="center"/>
    </xf>
    <xf numFmtId="0" fontId="8" fillId="0" borderId="8" xfId="0" applyFont="1" applyBorder="1" applyAlignment="1">
      <alignment horizontal="left" vertical="center"/>
    </xf>
    <xf numFmtId="0" fontId="0" fillId="0" borderId="12" xfId="0" applyBorder="1"/>
    <xf numFmtId="0" fontId="0" fillId="0" borderId="13" xfId="0" applyBorder="1"/>
    <xf numFmtId="0" fontId="5" fillId="0" borderId="0" xfId="0" applyFont="1" applyAlignment="1">
      <alignment horizontal="center" vertical="center" wrapText="1"/>
    </xf>
    <xf numFmtId="0" fontId="1" fillId="0" borderId="0" xfId="0" applyFont="1" applyAlignment="1">
      <alignment horizontal="center"/>
    </xf>
    <xf numFmtId="0" fontId="8" fillId="0" borderId="12"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47" xfId="0" applyFont="1" applyBorder="1" applyAlignment="1">
      <alignment horizontal="center" vertical="center" wrapText="1"/>
    </xf>
    <xf numFmtId="0" fontId="0" fillId="0" borderId="14" xfId="0" applyBorder="1" applyAlignment="1">
      <alignment horizontal="center" vertical="center" wrapText="1"/>
    </xf>
    <xf numFmtId="0" fontId="0" fillId="0" borderId="48" xfId="0" applyBorder="1" applyAlignment="1">
      <alignment horizontal="center" vertical="center" wrapText="1"/>
    </xf>
    <xf numFmtId="49" fontId="17" fillId="9" borderId="62" xfId="0" applyNumberFormat="1" applyFont="1" applyFill="1" applyBorder="1" applyAlignment="1">
      <alignment horizontal="left" vertical="center" wrapText="1"/>
    </xf>
    <xf numFmtId="0" fontId="18" fillId="0" borderId="0" xfId="0" applyFont="1" applyAlignment="1">
      <alignment horizontal="left" vertical="center" wrapText="1"/>
    </xf>
    <xf numFmtId="0" fontId="18" fillId="0" borderId="63" xfId="0" applyFont="1" applyBorder="1" applyAlignment="1">
      <alignment horizontal="left" vertical="center" wrapText="1"/>
    </xf>
    <xf numFmtId="0" fontId="18" fillId="0" borderId="62" xfId="0" applyFont="1" applyBorder="1" applyAlignment="1">
      <alignment horizontal="left" vertical="center" wrapText="1"/>
    </xf>
    <xf numFmtId="49" fontId="17" fillId="14" borderId="62" xfId="0" applyNumberFormat="1" applyFont="1" applyFill="1" applyBorder="1" applyAlignment="1">
      <alignment horizontal="left" vertical="center" wrapText="1"/>
    </xf>
    <xf numFmtId="0" fontId="18" fillId="14" borderId="0" xfId="0" applyFont="1" applyFill="1" applyAlignment="1">
      <alignment horizontal="left" vertical="center" wrapText="1"/>
    </xf>
    <xf numFmtId="0" fontId="18" fillId="14" borderId="63" xfId="0" applyFont="1" applyFill="1" applyBorder="1" applyAlignment="1">
      <alignment horizontal="left" vertical="center" wrapText="1"/>
    </xf>
    <xf numFmtId="0" fontId="18" fillId="14" borderId="62" xfId="0" applyFont="1" applyFill="1" applyBorder="1" applyAlignment="1">
      <alignment horizontal="left" vertical="center" wrapText="1"/>
    </xf>
    <xf numFmtId="0" fontId="17" fillId="19" borderId="7" xfId="0" applyFont="1" applyFill="1" applyBorder="1" applyAlignment="1">
      <alignment horizontal="left" vertical="center" wrapText="1"/>
    </xf>
    <xf numFmtId="0" fontId="17" fillId="19" borderId="15" xfId="0" applyFont="1" applyFill="1" applyBorder="1" applyAlignment="1">
      <alignment horizontal="left" vertical="center" wrapText="1"/>
    </xf>
    <xf numFmtId="0" fontId="17" fillId="19" borderId="22" xfId="0" applyFont="1" applyFill="1" applyBorder="1" applyAlignment="1">
      <alignment horizontal="left" vertical="center" wrapText="1"/>
    </xf>
    <xf numFmtId="49" fontId="17" fillId="13" borderId="62" xfId="0" applyNumberFormat="1" applyFont="1" applyFill="1" applyBorder="1" applyAlignment="1">
      <alignment horizontal="left" vertical="center" wrapText="1"/>
    </xf>
    <xf numFmtId="0" fontId="18" fillId="13" borderId="0" xfId="0" applyFont="1" applyFill="1" applyAlignment="1">
      <alignment horizontal="left" vertical="center" wrapText="1"/>
    </xf>
    <xf numFmtId="0" fontId="18" fillId="13" borderId="63" xfId="0" applyFont="1" applyFill="1" applyBorder="1" applyAlignment="1">
      <alignment horizontal="left" vertical="center" wrapText="1"/>
    </xf>
    <xf numFmtId="0" fontId="2" fillId="0" borderId="3"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0" fillId="0" borderId="11" xfId="0" applyBorder="1" applyAlignment="1">
      <alignment horizontal="left" vertical="center"/>
    </xf>
    <xf numFmtId="0" fontId="1" fillId="11" borderId="8"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49" fontId="17" fillId="0" borderId="4" xfId="0" applyNumberFormat="1" applyFont="1" applyBorder="1" applyAlignment="1">
      <alignment horizontal="right" vertical="center"/>
    </xf>
    <xf numFmtId="0" fontId="0" fillId="0" borderId="5" xfId="0" applyBorder="1" applyAlignment="1">
      <alignment horizontal="right"/>
    </xf>
    <xf numFmtId="0" fontId="14" fillId="0" borderId="4" xfId="0" applyFont="1" applyBorder="1" applyAlignment="1">
      <alignment horizontal="right" vertical="center"/>
    </xf>
    <xf numFmtId="0" fontId="30" fillId="0" borderId="1" xfId="0" applyFont="1" applyBorder="1" applyAlignment="1">
      <alignment horizontal="right" vertical="center"/>
    </xf>
    <xf numFmtId="0" fontId="4" fillId="0" borderId="23" xfId="0" applyFont="1" applyBorder="1" applyAlignment="1">
      <alignment horizontal="left" vertical="center" indent="1"/>
    </xf>
    <xf numFmtId="0" fontId="2" fillId="7" borderId="4" xfId="0" applyFont="1" applyFill="1" applyBorder="1" applyAlignment="1">
      <alignmen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0" fillId="0" borderId="61" xfId="0" applyBorder="1" applyAlignment="1">
      <alignment horizontal="left" vertical="center"/>
    </xf>
    <xf numFmtId="0" fontId="4" fillId="0" borderId="11" xfId="0" applyFont="1" applyBorder="1" applyAlignment="1">
      <alignment horizontal="left" vertical="center" indent="1"/>
    </xf>
    <xf numFmtId="0" fontId="5" fillId="0" borderId="9" xfId="2" applyFont="1" applyBorder="1" applyAlignment="1">
      <alignment horizontal="center" wrapText="1"/>
    </xf>
    <xf numFmtId="0" fontId="5" fillId="0" borderId="6" xfId="2" applyFont="1" applyBorder="1" applyAlignment="1">
      <alignment horizontal="center" wrapText="1"/>
    </xf>
    <xf numFmtId="0" fontId="0" fillId="0" borderId="15" xfId="0" applyBorder="1"/>
    <xf numFmtId="0" fontId="2" fillId="0" borderId="1" xfId="0" applyFont="1" applyBorder="1" applyAlignment="1" applyProtection="1">
      <alignment horizontal="left"/>
      <protection locked="0"/>
    </xf>
    <xf numFmtId="0" fontId="0" fillId="0" borderId="1" xfId="0" applyBorder="1" applyAlignment="1">
      <alignment horizontal="left"/>
    </xf>
    <xf numFmtId="0" fontId="0" fillId="0" borderId="1" xfId="0" applyBorder="1"/>
    <xf numFmtId="0" fontId="5" fillId="0" borderId="2" xfId="2" applyFont="1" applyBorder="1" applyAlignment="1">
      <alignment horizontal="center" vertical="center" wrapText="1"/>
    </xf>
    <xf numFmtId="0" fontId="5" fillId="0" borderId="2" xfId="2" applyFont="1" applyBorder="1" applyAlignment="1">
      <alignment vertical="center" wrapText="1"/>
    </xf>
    <xf numFmtId="0" fontId="5" fillId="0" borderId="9" xfId="2" applyFont="1" applyBorder="1" applyAlignment="1">
      <alignment horizontal="center" vertical="center" wrapText="1"/>
    </xf>
    <xf numFmtId="0" fontId="5" fillId="0" borderId="6" xfId="2" applyFont="1" applyBorder="1" applyAlignment="1">
      <alignment horizontal="center" vertical="center" wrapText="1"/>
    </xf>
    <xf numFmtId="0" fontId="2" fillId="0" borderId="0" xfId="0" applyFont="1" applyAlignment="1">
      <alignment horizontal="left" vertical="top" wrapText="1"/>
    </xf>
    <xf numFmtId="0" fontId="0" fillId="0" borderId="0" xfId="0" applyAlignment="1">
      <alignment vertical="top" wrapText="1"/>
    </xf>
    <xf numFmtId="0" fontId="10" fillId="15" borderId="0" xfId="0" applyFont="1" applyFill="1" applyProtection="1">
      <protection locked="0"/>
    </xf>
    <xf numFmtId="0" fontId="0" fillId="0" borderId="0" xfId="0"/>
    <xf numFmtId="0" fontId="2" fillId="0" borderId="0" xfId="0" applyFont="1" applyAlignment="1">
      <alignment wrapText="1"/>
    </xf>
    <xf numFmtId="0" fontId="0" fillId="0" borderId="0" xfId="0" applyAlignment="1">
      <alignment wrapText="1"/>
    </xf>
    <xf numFmtId="0" fontId="2" fillId="0" borderId="0" xfId="0" applyFont="1" applyAlignment="1">
      <alignment vertical="top" wrapText="1"/>
    </xf>
  </cellXfs>
  <cellStyles count="4">
    <cellStyle name="Monétaire" xfId="1" builtinId="4"/>
    <cellStyle name="Normal" xfId="0" builtinId="0"/>
    <cellStyle name="Normal 2" xfId="2" xr:uid="{00000000-0005-0000-0000-000002000000}"/>
    <cellStyle name="Pourcentage" xfId="3" builtinId="5"/>
  </cellStyles>
  <dxfs count="10">
    <dxf>
      <fill>
        <patternFill>
          <bgColor rgb="FFFF0000"/>
        </patternFill>
      </fill>
    </dxf>
    <dxf>
      <font>
        <b/>
        <i val="0"/>
        <strike val="0"/>
        <color rgb="FFFF0000"/>
      </font>
    </dxf>
    <dxf>
      <font>
        <b/>
        <i val="0"/>
        <strike val="0"/>
        <color rgb="FFFF0000"/>
      </font>
    </dxf>
    <dxf>
      <font>
        <b/>
        <i val="0"/>
        <color rgb="FFFF0000"/>
      </font>
    </dxf>
    <dxf>
      <font>
        <b/>
        <i val="0"/>
        <color rgb="FFFF0000"/>
      </font>
    </dxf>
    <dxf>
      <fill>
        <patternFill>
          <bgColor rgb="FF92D05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s>
  <tableStyles count="0" defaultTableStyle="TableStyleMedium9" defaultPivotStyle="PivotStyleLight16"/>
  <colors>
    <mruColors>
      <color rgb="FFD5FF18"/>
      <color rgb="FFA7FFFB"/>
      <color rgb="FFFFFF99"/>
      <color rgb="FF00FFF4"/>
      <color rgb="FFF7D1E1"/>
      <color rgb="FFFF006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53975</xdr:rowOff>
    </xdr:from>
    <xdr:to>
      <xdr:col>1</xdr:col>
      <xdr:colOff>85803</xdr:colOff>
      <xdr:row>3</xdr:row>
      <xdr:rowOff>171476</xdr:rowOff>
    </xdr:to>
    <xdr:pic>
      <xdr:nvPicPr>
        <xdr:cNvPr id="2" name="Image 1">
          <a:extLst>
            <a:ext uri="{FF2B5EF4-FFF2-40B4-BE49-F238E27FC236}">
              <a16:creationId xmlns:a16="http://schemas.microsoft.com/office/drawing/2014/main" id="{D818EE37-5ACF-4308-B741-56336C153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377825"/>
          <a:ext cx="1581228" cy="517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1</xdr:col>
      <xdr:colOff>1037509</xdr:colOff>
      <xdr:row>3</xdr:row>
      <xdr:rowOff>142901</xdr:rowOff>
    </xdr:to>
    <xdr:pic>
      <xdr:nvPicPr>
        <xdr:cNvPr id="3" name="Image 2">
          <a:extLst>
            <a:ext uri="{FF2B5EF4-FFF2-40B4-BE49-F238E27FC236}">
              <a16:creationId xmlns:a16="http://schemas.microsoft.com/office/drawing/2014/main" id="{A8C5A7A9-172D-49DA-961B-0A5E8BD5CD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206375"/>
          <a:ext cx="1542334" cy="508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768428</xdr:colOff>
      <xdr:row>3</xdr:row>
      <xdr:rowOff>101626</xdr:rowOff>
    </xdr:to>
    <xdr:pic>
      <xdr:nvPicPr>
        <xdr:cNvPr id="3" name="Image 2">
          <a:extLst>
            <a:ext uri="{FF2B5EF4-FFF2-40B4-BE49-F238E27FC236}">
              <a16:creationId xmlns:a16="http://schemas.microsoft.com/office/drawing/2014/main" id="{889D0DA0-2043-46CF-9E50-4CFEA73F0B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03200"/>
          <a:ext cx="1524078" cy="5080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142875</xdr:rowOff>
    </xdr:from>
    <xdr:ext cx="1762125" cy="781050"/>
    <xdr:pic>
      <xdr:nvPicPr>
        <xdr:cNvPr id="2" name="Picture 1" descr="A picture containing text&#10;&#10;Description automatically generated">
          <a:extLst>
            <a:ext uri="{FF2B5EF4-FFF2-40B4-BE49-F238E27FC236}">
              <a16:creationId xmlns:a16="http://schemas.microsoft.com/office/drawing/2014/main" id="{EDBE659F-52D3-48F5-903F-A4B0B679E7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
          <a:ext cx="1762125" cy="7810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1"/>
  <sheetViews>
    <sheetView showGridLines="0" showRuler="0" zoomScaleNormal="100" workbookViewId="0">
      <selection activeCell="B56" sqref="B56"/>
    </sheetView>
  </sheetViews>
  <sheetFormatPr baseColWidth="10" defaultColWidth="8.88671875" defaultRowHeight="12.75" x14ac:dyDescent="0.2"/>
  <cols>
    <col min="1" max="1" width="17.5546875" style="27" customWidth="1"/>
    <col min="2" max="2" width="55.6640625" style="4" customWidth="1"/>
    <col min="3" max="6" width="12.77734375" style="66" customWidth="1"/>
    <col min="7" max="7" width="14.88671875" style="66" customWidth="1"/>
    <col min="8" max="8" width="12.77734375" style="4" customWidth="1"/>
    <col min="9" max="9" width="8.88671875" style="4"/>
    <col min="10" max="13" width="10.77734375" style="4" customWidth="1"/>
    <col min="14" max="16384" width="8.88671875" style="4"/>
  </cols>
  <sheetData>
    <row r="1" spans="1:11" x14ac:dyDescent="0.2">
      <c r="A1" s="147"/>
      <c r="B1" s="134"/>
      <c r="C1" s="135"/>
      <c r="D1" s="135"/>
      <c r="E1" s="135"/>
      <c r="F1" s="135"/>
      <c r="G1" s="135"/>
      <c r="H1" s="134"/>
      <c r="I1" s="134"/>
      <c r="J1" s="134"/>
      <c r="K1" s="134"/>
    </row>
    <row r="2" spans="1:11" ht="15.75" x14ac:dyDescent="0.25">
      <c r="I2" s="2"/>
      <c r="J2" s="2"/>
      <c r="K2" s="50" t="s">
        <v>397</v>
      </c>
    </row>
    <row r="3" spans="1:11" ht="15.75" x14ac:dyDescent="0.25">
      <c r="I3" s="2"/>
      <c r="J3" s="2"/>
      <c r="K3" s="50" t="s">
        <v>401</v>
      </c>
    </row>
    <row r="4" spans="1:11" ht="15.75" x14ac:dyDescent="0.25">
      <c r="I4" s="2"/>
      <c r="K4" s="50" t="s">
        <v>0</v>
      </c>
    </row>
    <row r="5" spans="1:11" ht="16.5" thickBot="1" x14ac:dyDescent="0.3">
      <c r="H5" s="152"/>
      <c r="I5" s="2"/>
    </row>
    <row r="6" spans="1:11" ht="22.5" customHeight="1" x14ac:dyDescent="0.2">
      <c r="A6" s="153" t="s">
        <v>1</v>
      </c>
      <c r="B6" s="252" t="str">
        <f>Détail!C4</f>
        <v>-</v>
      </c>
      <c r="J6" s="329" t="s">
        <v>2</v>
      </c>
      <c r="K6" s="330"/>
    </row>
    <row r="7" spans="1:11" ht="22.5" customHeight="1" thickBot="1" x14ac:dyDescent="0.25">
      <c r="A7" s="153" t="s">
        <v>3</v>
      </c>
      <c r="B7" s="253" t="str">
        <f>Détail!C5</f>
        <v>-</v>
      </c>
      <c r="J7" s="331" t="s">
        <v>4</v>
      </c>
      <c r="K7" s="332"/>
    </row>
    <row r="8" spans="1:11" ht="22.5" customHeight="1" thickBot="1" x14ac:dyDescent="0.25">
      <c r="C8" s="337"/>
      <c r="D8" s="338"/>
      <c r="E8" s="338"/>
      <c r="F8" s="338"/>
      <c r="G8" s="338"/>
      <c r="H8" s="338"/>
      <c r="J8" s="184" t="str">
        <f>Détail!P12</f>
        <v>-</v>
      </c>
      <c r="K8" s="185" t="str">
        <f>Détail!P15</f>
        <v>-</v>
      </c>
    </row>
    <row r="9" spans="1:11" ht="22.5" customHeight="1" thickBot="1" x14ac:dyDescent="0.25">
      <c r="A9" s="206" t="s">
        <v>5</v>
      </c>
      <c r="B9" s="207" t="s">
        <v>6</v>
      </c>
      <c r="C9" s="339" t="s">
        <v>7</v>
      </c>
      <c r="D9" s="340"/>
      <c r="E9" s="341"/>
      <c r="F9" s="339" t="s">
        <v>8</v>
      </c>
      <c r="G9" s="340"/>
      <c r="H9" s="208" t="s">
        <v>9</v>
      </c>
      <c r="J9" s="178" t="str">
        <f>Détail!Q12</f>
        <v>-</v>
      </c>
      <c r="K9" s="160" t="str">
        <f>Détail!Q15</f>
        <v>-</v>
      </c>
    </row>
    <row r="10" spans="1:11" ht="14.25" customHeight="1" x14ac:dyDescent="0.2">
      <c r="A10" s="209"/>
      <c r="B10" s="26"/>
      <c r="C10" s="67" t="s">
        <v>10</v>
      </c>
      <c r="D10" s="68" t="s">
        <v>11</v>
      </c>
      <c r="E10" s="69" t="s">
        <v>12</v>
      </c>
      <c r="F10" s="67" t="s">
        <v>13</v>
      </c>
      <c r="G10" s="77" t="s">
        <v>14</v>
      </c>
      <c r="H10" s="210"/>
      <c r="J10" s="179"/>
      <c r="K10" s="161"/>
    </row>
    <row r="11" spans="1:11" ht="14.25" customHeight="1" x14ac:dyDescent="0.2">
      <c r="A11" s="211" t="s">
        <v>15</v>
      </c>
      <c r="B11" s="64" t="str">
        <f>Détail!B18</f>
        <v>PRODUCTRICE / PRODUCTEUR</v>
      </c>
      <c r="C11" s="70">
        <f>Détail!T24</f>
        <v>0</v>
      </c>
      <c r="D11" s="71">
        <f>Détail!U24</f>
        <v>0</v>
      </c>
      <c r="E11" s="72">
        <f>Détail!V24</f>
        <v>0</v>
      </c>
      <c r="F11" s="70">
        <f>Détail!X24</f>
        <v>0</v>
      </c>
      <c r="G11" s="78">
        <f>Détail!Y24</f>
        <v>0</v>
      </c>
      <c r="H11" s="212">
        <f>Détail!N24</f>
        <v>0</v>
      </c>
      <c r="J11" s="180">
        <f>Détail!P24</f>
        <v>0</v>
      </c>
      <c r="K11" s="164">
        <f>Détail!Q24</f>
        <v>0</v>
      </c>
    </row>
    <row r="12" spans="1:11" ht="14.25" customHeight="1" x14ac:dyDescent="0.2">
      <c r="A12" s="211" t="s">
        <v>16</v>
      </c>
      <c r="B12" s="64" t="str">
        <f>Détail!B26</f>
        <v>ACHAT DE DROITS</v>
      </c>
      <c r="C12" s="70">
        <f>Détail!T35</f>
        <v>0</v>
      </c>
      <c r="D12" s="71">
        <f>Détail!U35</f>
        <v>0</v>
      </c>
      <c r="E12" s="72">
        <f>Détail!V35</f>
        <v>0</v>
      </c>
      <c r="F12" s="70">
        <f>Détail!X35</f>
        <v>0</v>
      </c>
      <c r="G12" s="78">
        <f>Détail!Y35</f>
        <v>0</v>
      </c>
      <c r="H12" s="212">
        <f>Détail!N35</f>
        <v>0</v>
      </c>
      <c r="J12" s="180">
        <f>Détail!P35</f>
        <v>0</v>
      </c>
      <c r="K12" s="164">
        <f>Détail!Q35</f>
        <v>0</v>
      </c>
    </row>
    <row r="13" spans="1:11" ht="14.25" customHeight="1" x14ac:dyDescent="0.2">
      <c r="A13" s="211" t="s">
        <v>17</v>
      </c>
      <c r="B13" s="64" t="str">
        <f>Détail!B37</f>
        <v>PRÉPARATION DE LA DEMANDE</v>
      </c>
      <c r="C13" s="70">
        <f>Détail!T45</f>
        <v>0</v>
      </c>
      <c r="D13" s="71">
        <f>Détail!U45</f>
        <v>0</v>
      </c>
      <c r="E13" s="72">
        <f>Détail!V45</f>
        <v>0</v>
      </c>
      <c r="F13" s="70">
        <f>Détail!X45</f>
        <v>0</v>
      </c>
      <c r="G13" s="78">
        <f>Détail!Y45</f>
        <v>0</v>
      </c>
      <c r="H13" s="212">
        <f>Détail!N45</f>
        <v>0</v>
      </c>
      <c r="J13" s="180">
        <f>Détail!P45</f>
        <v>0</v>
      </c>
      <c r="K13" s="164">
        <f>Détail!Q45</f>
        <v>0</v>
      </c>
    </row>
    <row r="14" spans="1:11" s="5" customFormat="1" ht="14.25" customHeight="1" x14ac:dyDescent="0.2">
      <c r="A14" s="209"/>
      <c r="B14" s="26" t="s">
        <v>18</v>
      </c>
      <c r="C14" s="73">
        <f t="shared" ref="C14:H14" si="0">SUM(C11:C13)</f>
        <v>0</v>
      </c>
      <c r="D14" s="74">
        <f t="shared" si="0"/>
        <v>0</v>
      </c>
      <c r="E14" s="75">
        <f t="shared" si="0"/>
        <v>0</v>
      </c>
      <c r="F14" s="73">
        <f t="shared" si="0"/>
        <v>0</v>
      </c>
      <c r="G14" s="79">
        <f t="shared" si="0"/>
        <v>0</v>
      </c>
      <c r="H14" s="213">
        <f t="shared" si="0"/>
        <v>0</v>
      </c>
      <c r="J14" s="85">
        <f t="shared" ref="J14" si="1">SUM(J11:J13)</f>
        <v>0</v>
      </c>
      <c r="K14" s="163">
        <f t="shared" ref="K14" si="2">SUM(K11:K13)</f>
        <v>0</v>
      </c>
    </row>
    <row r="15" spans="1:11" s="5" customFormat="1" ht="14.25" customHeight="1" x14ac:dyDescent="0.2">
      <c r="A15" s="209"/>
      <c r="B15" s="26"/>
      <c r="C15" s="73"/>
      <c r="D15" s="74"/>
      <c r="E15" s="75"/>
      <c r="F15" s="73"/>
      <c r="G15" s="79"/>
      <c r="H15" s="213"/>
      <c r="J15" s="85"/>
      <c r="K15" s="163"/>
    </row>
    <row r="16" spans="1:11" ht="14.25" customHeight="1" x14ac:dyDescent="0.2">
      <c r="A16" s="211" t="s">
        <v>19</v>
      </c>
      <c r="B16" s="64" t="str">
        <f>Détail!B49</f>
        <v>POSTES CLÉS</v>
      </c>
      <c r="C16" s="70">
        <f>Détail!T61</f>
        <v>0</v>
      </c>
      <c r="D16" s="71">
        <f>Détail!U61</f>
        <v>0</v>
      </c>
      <c r="E16" s="72">
        <f>Détail!V61</f>
        <v>0</v>
      </c>
      <c r="F16" s="70">
        <f>Détail!X61</f>
        <v>0</v>
      </c>
      <c r="G16" s="78">
        <f>Détail!Y61</f>
        <v>0</v>
      </c>
      <c r="H16" s="212">
        <f>Détail!N61</f>
        <v>0</v>
      </c>
      <c r="J16" s="180">
        <f>Détail!P61</f>
        <v>0</v>
      </c>
      <c r="K16" s="164">
        <f>Détail!Q61</f>
        <v>0</v>
      </c>
    </row>
    <row r="17" spans="1:11" ht="14.25" customHeight="1" x14ac:dyDescent="0.2">
      <c r="A17" s="211" t="s">
        <v>20</v>
      </c>
      <c r="B17" s="64" t="str">
        <f>Détail!B63</f>
        <v>MAIN-D'OEUVRE DE LA CONCEPTION</v>
      </c>
      <c r="C17" s="70">
        <f>Détail!T75</f>
        <v>0</v>
      </c>
      <c r="D17" s="71">
        <f>Détail!U75</f>
        <v>0</v>
      </c>
      <c r="E17" s="72">
        <f>Détail!V75</f>
        <v>0</v>
      </c>
      <c r="F17" s="70">
        <f>Détail!X75</f>
        <v>0</v>
      </c>
      <c r="G17" s="78">
        <f>Détail!Y75</f>
        <v>0</v>
      </c>
      <c r="H17" s="212">
        <f>Détail!N75</f>
        <v>0</v>
      </c>
      <c r="J17" s="180">
        <f>Détail!P75</f>
        <v>0</v>
      </c>
      <c r="K17" s="164">
        <f>Détail!Q75</f>
        <v>0</v>
      </c>
    </row>
    <row r="18" spans="1:11" ht="14.25" customHeight="1" x14ac:dyDescent="0.2">
      <c r="A18" s="211" t="s">
        <v>21</v>
      </c>
      <c r="B18" s="64" t="str">
        <f>Détail!B77</f>
        <v>MAIN-D'OEUVRE DE LA PROGRAMMATION</v>
      </c>
      <c r="C18" s="70">
        <f>Détail!T86</f>
        <v>0</v>
      </c>
      <c r="D18" s="71">
        <f>Détail!U86</f>
        <v>0</v>
      </c>
      <c r="E18" s="72">
        <f>Détail!V86</f>
        <v>0</v>
      </c>
      <c r="F18" s="70">
        <f>Détail!X86</f>
        <v>0</v>
      </c>
      <c r="G18" s="78">
        <f>Détail!Y86</f>
        <v>0</v>
      </c>
      <c r="H18" s="212">
        <f>Détail!N86</f>
        <v>0</v>
      </c>
      <c r="J18" s="180">
        <f>Détail!P86</f>
        <v>0</v>
      </c>
      <c r="K18" s="164">
        <f>Détail!Q86</f>
        <v>0</v>
      </c>
    </row>
    <row r="19" spans="1:11" ht="14.25" customHeight="1" x14ac:dyDescent="0.2">
      <c r="A19" s="211" t="s">
        <v>22</v>
      </c>
      <c r="B19" s="64" t="str">
        <f>Détail!B88</f>
        <v>MAIN-D'OEUVRE AUDIO / VIDÉO</v>
      </c>
      <c r="C19" s="70">
        <f>Détail!T99</f>
        <v>0</v>
      </c>
      <c r="D19" s="71">
        <f>Détail!U99</f>
        <v>0</v>
      </c>
      <c r="E19" s="72">
        <f>Détail!V99</f>
        <v>0</v>
      </c>
      <c r="F19" s="70">
        <f>Détail!X99</f>
        <v>0</v>
      </c>
      <c r="G19" s="78">
        <f>Détail!Y99</f>
        <v>0</v>
      </c>
      <c r="H19" s="212">
        <f>Détail!N99</f>
        <v>0</v>
      </c>
      <c r="J19" s="180">
        <f>Détail!P99</f>
        <v>0</v>
      </c>
      <c r="K19" s="164">
        <f>Détail!Q99</f>
        <v>0</v>
      </c>
    </row>
    <row r="20" spans="1:11" ht="14.25" customHeight="1" x14ac:dyDescent="0.2">
      <c r="A20" s="211" t="s">
        <v>23</v>
      </c>
      <c r="B20" s="64" t="str">
        <f>Détail!B101</f>
        <v>ARTISTES</v>
      </c>
      <c r="C20" s="70">
        <f>Détail!T107</f>
        <v>0</v>
      </c>
      <c r="D20" s="71">
        <f>Détail!U107</f>
        <v>0</v>
      </c>
      <c r="E20" s="72">
        <f>Détail!V107</f>
        <v>0</v>
      </c>
      <c r="F20" s="70">
        <f>Détail!X107</f>
        <v>0</v>
      </c>
      <c r="G20" s="78">
        <f>Détail!Y107</f>
        <v>0</v>
      </c>
      <c r="H20" s="212">
        <f>Détail!N107</f>
        <v>0</v>
      </c>
      <c r="J20" s="180">
        <f>Détail!P107</f>
        <v>0</v>
      </c>
      <c r="K20" s="164">
        <f>Détail!Q107</f>
        <v>0</v>
      </c>
    </row>
    <row r="21" spans="1:11" ht="14.25" customHeight="1" x14ac:dyDescent="0.2">
      <c r="A21" s="211" t="s">
        <v>24</v>
      </c>
      <c r="B21" s="64" t="str">
        <f>Détail!B109</f>
        <v>MAIN-D'OEUVRE DE L'ADMINISTRATION</v>
      </c>
      <c r="C21" s="70">
        <f>Détail!T114</f>
        <v>0</v>
      </c>
      <c r="D21" s="71">
        <f>Détail!U114</f>
        <v>0</v>
      </c>
      <c r="E21" s="72">
        <f>Détail!V114</f>
        <v>0</v>
      </c>
      <c r="F21" s="70">
        <f>Détail!X114</f>
        <v>0</v>
      </c>
      <c r="G21" s="78">
        <f>Détail!Y114</f>
        <v>0</v>
      </c>
      <c r="H21" s="212">
        <f>Détail!N114</f>
        <v>0</v>
      </c>
      <c r="J21" s="180">
        <f>Détail!P114</f>
        <v>0</v>
      </c>
      <c r="K21" s="164">
        <f>Détail!Q114</f>
        <v>0</v>
      </c>
    </row>
    <row r="22" spans="1:11" ht="14.25" customHeight="1" x14ac:dyDescent="0.2">
      <c r="A22" s="211" t="s">
        <v>25</v>
      </c>
      <c r="B22" s="64" t="str">
        <f>Détail!B116</f>
        <v>AUTRE MAIN-D'ŒUVRE</v>
      </c>
      <c r="C22" s="70">
        <f>Détail!T127</f>
        <v>0</v>
      </c>
      <c r="D22" s="71">
        <f>Détail!U127</f>
        <v>0</v>
      </c>
      <c r="E22" s="72">
        <f>Détail!V127</f>
        <v>0</v>
      </c>
      <c r="F22" s="70">
        <f>Détail!X127</f>
        <v>0</v>
      </c>
      <c r="G22" s="78">
        <f>Détail!Y127</f>
        <v>0</v>
      </c>
      <c r="H22" s="212">
        <f>Détail!N127</f>
        <v>0</v>
      </c>
      <c r="J22" s="180">
        <f>Détail!P127</f>
        <v>0</v>
      </c>
      <c r="K22" s="164">
        <f>Détail!Q127</f>
        <v>0</v>
      </c>
    </row>
    <row r="23" spans="1:11" s="5" customFormat="1" ht="14.25" customHeight="1" x14ac:dyDescent="0.2">
      <c r="A23" s="209"/>
      <c r="B23" s="26" t="s">
        <v>26</v>
      </c>
      <c r="C23" s="73">
        <f t="shared" ref="C23:H23" si="3">SUM(C16:C22)</f>
        <v>0</v>
      </c>
      <c r="D23" s="74">
        <f t="shared" si="3"/>
        <v>0</v>
      </c>
      <c r="E23" s="75">
        <f t="shared" si="3"/>
        <v>0</v>
      </c>
      <c r="F23" s="73">
        <f t="shared" si="3"/>
        <v>0</v>
      </c>
      <c r="G23" s="79">
        <f t="shared" si="3"/>
        <v>0</v>
      </c>
      <c r="H23" s="213">
        <f t="shared" si="3"/>
        <v>0</v>
      </c>
      <c r="J23" s="85">
        <f t="shared" ref="J23" si="4">SUM(J16:J22)</f>
        <v>0</v>
      </c>
      <c r="K23" s="163">
        <f t="shared" ref="K23" si="5">SUM(K16:K22)</f>
        <v>0</v>
      </c>
    </row>
    <row r="24" spans="1:11" s="5" customFormat="1" ht="14.25" customHeight="1" x14ac:dyDescent="0.2">
      <c r="A24" s="209"/>
      <c r="B24" s="26"/>
      <c r="C24" s="73"/>
      <c r="D24" s="74"/>
      <c r="E24" s="75"/>
      <c r="F24" s="73"/>
      <c r="G24" s="79"/>
      <c r="H24" s="213"/>
      <c r="J24" s="85"/>
      <c r="K24" s="163"/>
    </row>
    <row r="25" spans="1:11" ht="14.25" customHeight="1" x14ac:dyDescent="0.2">
      <c r="A25" s="211" t="s">
        <v>27</v>
      </c>
      <c r="B25" s="64" t="str">
        <f>Détail!B130</f>
        <v>MATÉRIEL ET FOURNITURES</v>
      </c>
      <c r="C25" s="70">
        <f>Détail!T142</f>
        <v>0</v>
      </c>
      <c r="D25" s="71">
        <f>Détail!U142</f>
        <v>0</v>
      </c>
      <c r="E25" s="72">
        <f>Détail!V142</f>
        <v>0</v>
      </c>
      <c r="F25" s="70">
        <f>Détail!X142</f>
        <v>0</v>
      </c>
      <c r="G25" s="78">
        <f>Détail!Y142</f>
        <v>0</v>
      </c>
      <c r="H25" s="212">
        <f>Détail!N142</f>
        <v>0</v>
      </c>
      <c r="J25" s="181">
        <f>Détail!P142</f>
        <v>0</v>
      </c>
      <c r="K25" s="162">
        <f>Détail!Q142</f>
        <v>0</v>
      </c>
    </row>
    <row r="26" spans="1:11" ht="14.25" customHeight="1" x14ac:dyDescent="0.2">
      <c r="A26" s="211" t="s">
        <v>28</v>
      </c>
      <c r="B26" s="64" t="str">
        <f>Détail!B144</f>
        <v xml:space="preserve">MATÉRIEL ET FOURNITURES AUDIO / VIDEO </v>
      </c>
      <c r="C26" s="70">
        <f>Détail!T159</f>
        <v>0</v>
      </c>
      <c r="D26" s="71">
        <f>Détail!U159</f>
        <v>0</v>
      </c>
      <c r="E26" s="72">
        <f>Détail!V159</f>
        <v>0</v>
      </c>
      <c r="F26" s="70">
        <f>Détail!X159</f>
        <v>0</v>
      </c>
      <c r="G26" s="78">
        <f>Détail!Y159</f>
        <v>0</v>
      </c>
      <c r="H26" s="212">
        <f>Détail!N159</f>
        <v>0</v>
      </c>
      <c r="J26" s="181">
        <f>Détail!P159</f>
        <v>0</v>
      </c>
      <c r="K26" s="162">
        <f>Détail!Q159</f>
        <v>0</v>
      </c>
    </row>
    <row r="27" spans="1:11" s="5" customFormat="1" ht="14.25" customHeight="1" x14ac:dyDescent="0.2">
      <c r="A27" s="209"/>
      <c r="B27" s="26" t="s">
        <v>29</v>
      </c>
      <c r="C27" s="73">
        <f t="shared" ref="C27:H27" si="6">SUM(C25:C26)</f>
        <v>0</v>
      </c>
      <c r="D27" s="74">
        <f t="shared" si="6"/>
        <v>0</v>
      </c>
      <c r="E27" s="75">
        <f t="shared" si="6"/>
        <v>0</v>
      </c>
      <c r="F27" s="73">
        <f t="shared" si="6"/>
        <v>0</v>
      </c>
      <c r="G27" s="79">
        <f t="shared" si="6"/>
        <v>0</v>
      </c>
      <c r="H27" s="213">
        <f t="shared" si="6"/>
        <v>0</v>
      </c>
      <c r="J27" s="85">
        <f t="shared" ref="J27" si="7">SUM(J25:J26)</f>
        <v>0</v>
      </c>
      <c r="K27" s="163">
        <f t="shared" ref="K27" si="8">SUM(K25:K26)</f>
        <v>0</v>
      </c>
    </row>
    <row r="28" spans="1:11" s="5" customFormat="1" ht="14.25" customHeight="1" x14ac:dyDescent="0.2">
      <c r="A28" s="209"/>
      <c r="B28" s="26"/>
      <c r="C28" s="73"/>
      <c r="D28" s="74"/>
      <c r="E28" s="75"/>
      <c r="F28" s="73"/>
      <c r="G28" s="79"/>
      <c r="H28" s="214"/>
      <c r="J28" s="85"/>
      <c r="K28" s="163"/>
    </row>
    <row r="29" spans="1:11" s="5" customFormat="1" ht="14.25" customHeight="1" x14ac:dyDescent="0.2">
      <c r="A29" s="209"/>
      <c r="B29" s="26" t="s">
        <v>30</v>
      </c>
      <c r="C29" s="73">
        <f t="shared" ref="C29:H29" si="9">C23+C27</f>
        <v>0</v>
      </c>
      <c r="D29" s="74">
        <f t="shared" si="9"/>
        <v>0</v>
      </c>
      <c r="E29" s="75">
        <f t="shared" si="9"/>
        <v>0</v>
      </c>
      <c r="F29" s="73">
        <f t="shared" si="9"/>
        <v>0</v>
      </c>
      <c r="G29" s="79">
        <f t="shared" si="9"/>
        <v>0</v>
      </c>
      <c r="H29" s="213">
        <f t="shared" si="9"/>
        <v>0</v>
      </c>
      <c r="J29" s="85">
        <f>J23+J27</f>
        <v>0</v>
      </c>
      <c r="K29" s="163">
        <f>K23+K27</f>
        <v>0</v>
      </c>
    </row>
    <row r="30" spans="1:11" s="5" customFormat="1" ht="14.25" customHeight="1" x14ac:dyDescent="0.2">
      <c r="A30" s="209"/>
      <c r="B30" s="26"/>
      <c r="C30" s="73"/>
      <c r="D30" s="74"/>
      <c r="E30" s="75"/>
      <c r="F30" s="73"/>
      <c r="G30" s="79"/>
      <c r="H30" s="214"/>
      <c r="J30" s="85"/>
      <c r="K30" s="163"/>
    </row>
    <row r="31" spans="1:11" ht="14.25" customHeight="1" x14ac:dyDescent="0.2">
      <c r="A31" s="211" t="s">
        <v>31</v>
      </c>
      <c r="B31" s="64" t="str">
        <f>Détail!B166</f>
        <v>MISE EN MARCHÉ ET EXPLOITATION</v>
      </c>
      <c r="C31" s="70">
        <f>Détail!T178</f>
        <v>0</v>
      </c>
      <c r="D31" s="71">
        <f>Détail!U178</f>
        <v>0</v>
      </c>
      <c r="E31" s="72">
        <f>Détail!V178</f>
        <v>0</v>
      </c>
      <c r="F31" s="70">
        <f>Détail!X178</f>
        <v>0</v>
      </c>
      <c r="G31" s="78">
        <f>Détail!Y178</f>
        <v>0</v>
      </c>
      <c r="H31" s="212">
        <f>Détail!N178</f>
        <v>0</v>
      </c>
      <c r="J31" s="181">
        <f>Détail!P178</f>
        <v>0</v>
      </c>
      <c r="K31" s="162">
        <f>Détail!Q178</f>
        <v>0</v>
      </c>
    </row>
    <row r="32" spans="1:11" ht="14.25" customHeight="1" x14ac:dyDescent="0.2">
      <c r="A32" s="211" t="s">
        <v>32</v>
      </c>
      <c r="B32" s="64" t="str">
        <f>Détail!B180</f>
        <v>PROMOTION ET PUBLICITÉ</v>
      </c>
      <c r="C32" s="70">
        <f>Détail!T199</f>
        <v>0</v>
      </c>
      <c r="D32" s="71">
        <f>Détail!U199</f>
        <v>0</v>
      </c>
      <c r="E32" s="72">
        <f>Détail!V199</f>
        <v>0</v>
      </c>
      <c r="F32" s="70">
        <f>Détail!X199</f>
        <v>0</v>
      </c>
      <c r="G32" s="78">
        <f>Détail!Y199</f>
        <v>0</v>
      </c>
      <c r="H32" s="212">
        <f>Détail!N199</f>
        <v>0</v>
      </c>
      <c r="J32" s="181">
        <f>Détail!P199</f>
        <v>0</v>
      </c>
      <c r="K32" s="162">
        <f>Détail!Q199</f>
        <v>0</v>
      </c>
    </row>
    <row r="33" spans="1:13" s="5" customFormat="1" ht="14.25" customHeight="1" x14ac:dyDescent="0.2">
      <c r="A33" s="209"/>
      <c r="B33" s="26" t="s">
        <v>33</v>
      </c>
      <c r="C33" s="73">
        <f t="shared" ref="C33:H33" si="10">SUM(C31:C32)</f>
        <v>0</v>
      </c>
      <c r="D33" s="74">
        <f t="shared" si="10"/>
        <v>0</v>
      </c>
      <c r="E33" s="75">
        <f t="shared" si="10"/>
        <v>0</v>
      </c>
      <c r="F33" s="73">
        <f t="shared" si="10"/>
        <v>0</v>
      </c>
      <c r="G33" s="79">
        <f t="shared" si="10"/>
        <v>0</v>
      </c>
      <c r="H33" s="213">
        <f t="shared" si="10"/>
        <v>0</v>
      </c>
      <c r="J33" s="85">
        <f t="shared" ref="J33" si="11">SUM(J31:J32)</f>
        <v>0</v>
      </c>
      <c r="K33" s="163">
        <f t="shared" ref="K33" si="12">SUM(K31:K32)</f>
        <v>0</v>
      </c>
    </row>
    <row r="34" spans="1:13" s="5" customFormat="1" ht="14.25" customHeight="1" x14ac:dyDescent="0.2">
      <c r="A34" s="209"/>
      <c r="B34" s="26"/>
      <c r="C34" s="73"/>
      <c r="D34" s="74"/>
      <c r="E34" s="75"/>
      <c r="F34" s="73"/>
      <c r="G34" s="79"/>
      <c r="H34" s="215"/>
      <c r="J34" s="85"/>
      <c r="K34" s="163"/>
    </row>
    <row r="35" spans="1:13" ht="14.25" customHeight="1" x14ac:dyDescent="0.2">
      <c r="A35" s="211" t="s">
        <v>34</v>
      </c>
      <c r="B35" s="64" t="str">
        <f>Détail!B205</f>
        <v>ADMINISTRATION</v>
      </c>
      <c r="C35" s="70">
        <f>Détail!T217</f>
        <v>0</v>
      </c>
      <c r="D35" s="71">
        <f>Détail!U217</f>
        <v>0</v>
      </c>
      <c r="E35" s="72">
        <f>Détail!V217</f>
        <v>0</v>
      </c>
      <c r="F35" s="70">
        <f>Détail!X217</f>
        <v>0</v>
      </c>
      <c r="G35" s="78">
        <f>Détail!Y217</f>
        <v>0</v>
      </c>
      <c r="H35" s="212">
        <f>Détail!N217</f>
        <v>0</v>
      </c>
      <c r="J35" s="181">
        <f>Détail!P217</f>
        <v>0</v>
      </c>
      <c r="K35" s="162">
        <f>Détail!Q217</f>
        <v>0</v>
      </c>
    </row>
    <row r="36" spans="1:13" ht="14.25" customHeight="1" x14ac:dyDescent="0.2">
      <c r="A36" s="216"/>
      <c r="B36" s="26" t="s">
        <v>35</v>
      </c>
      <c r="C36" s="73">
        <f>C35</f>
        <v>0</v>
      </c>
      <c r="D36" s="74">
        <f>D35</f>
        <v>0</v>
      </c>
      <c r="E36" s="75">
        <f>E35</f>
        <v>0</v>
      </c>
      <c r="F36" s="73">
        <f>F35</f>
        <v>0</v>
      </c>
      <c r="G36" s="79">
        <f>G35</f>
        <v>0</v>
      </c>
      <c r="H36" s="213">
        <f>SUM(H35:H35)</f>
        <v>0</v>
      </c>
      <c r="J36" s="85">
        <f>SUM(J35:J35)</f>
        <v>0</v>
      </c>
      <c r="K36" s="163">
        <f>SUM(K35:K35)</f>
        <v>0</v>
      </c>
    </row>
    <row r="37" spans="1:13" ht="14.25" customHeight="1" x14ac:dyDescent="0.2">
      <c r="A37" s="216"/>
      <c r="B37" s="64"/>
      <c r="C37" s="70"/>
      <c r="D37" s="71"/>
      <c r="E37" s="72"/>
      <c r="F37" s="70"/>
      <c r="G37" s="78"/>
      <c r="H37" s="215"/>
      <c r="J37" s="181"/>
      <c r="K37" s="162"/>
    </row>
    <row r="38" spans="1:13" ht="14.25" customHeight="1" x14ac:dyDescent="0.2">
      <c r="A38" s="216"/>
      <c r="B38" s="26" t="s">
        <v>36</v>
      </c>
      <c r="C38" s="73"/>
      <c r="D38" s="74"/>
      <c r="E38" s="75"/>
      <c r="F38" s="73"/>
      <c r="G38" s="79"/>
      <c r="H38" s="215"/>
      <c r="J38" s="181"/>
      <c r="K38" s="162"/>
    </row>
    <row r="39" spans="1:13" ht="14.25" customHeight="1" x14ac:dyDescent="0.2">
      <c r="A39" s="217" t="s">
        <v>37</v>
      </c>
      <c r="B39" s="64" t="str">
        <f>Détail!B222</f>
        <v>FRAIS D'ADMINISTRATION</v>
      </c>
      <c r="C39" s="70">
        <f>ROUND(Détail!T222,0)</f>
        <v>0</v>
      </c>
      <c r="D39" s="70">
        <f>ROUND(Détail!U222,0)</f>
        <v>0</v>
      </c>
      <c r="E39" s="70">
        <f>ROUND(Détail!V222,0)</f>
        <v>0</v>
      </c>
      <c r="F39" s="70">
        <f>ROUND(Détail!X222,0)</f>
        <v>0</v>
      </c>
      <c r="G39" s="70">
        <f>ROUND(Détail!Y222,0)</f>
        <v>0</v>
      </c>
      <c r="H39" s="213">
        <f>ROUND(Détail!N222,0)</f>
        <v>0</v>
      </c>
      <c r="J39" s="181">
        <f>Détail!P222</f>
        <v>0</v>
      </c>
      <c r="K39" s="162">
        <f>Détail!Q222</f>
        <v>0</v>
      </c>
    </row>
    <row r="40" spans="1:13" ht="14.25" customHeight="1" x14ac:dyDescent="0.2">
      <c r="A40" s="217" t="s">
        <v>38</v>
      </c>
      <c r="B40" s="64" t="str">
        <f>Détail!B223</f>
        <v>IMPRÉVUS</v>
      </c>
      <c r="C40" s="70">
        <f>ROUND(Détail!T223,0)</f>
        <v>0</v>
      </c>
      <c r="D40" s="70">
        <f>ROUND(Détail!U223,0)</f>
        <v>0</v>
      </c>
      <c r="E40" s="70">
        <f>ROUND(Détail!V223,0)</f>
        <v>0</v>
      </c>
      <c r="F40" s="70">
        <f>ROUND(Détail!X223,0)</f>
        <v>0</v>
      </c>
      <c r="G40" s="70">
        <f>ROUND(Détail!Y223,0)</f>
        <v>0</v>
      </c>
      <c r="H40" s="213">
        <f>ROUND(Détail!N223,0)</f>
        <v>0</v>
      </c>
      <c r="J40" s="181">
        <f>Détail!P223</f>
        <v>0</v>
      </c>
      <c r="K40" s="162">
        <f>Détail!Q223</f>
        <v>0</v>
      </c>
    </row>
    <row r="41" spans="1:13" ht="14.25" customHeight="1" thickBot="1" x14ac:dyDescent="0.25">
      <c r="A41" s="216"/>
      <c r="B41" s="64"/>
      <c r="C41" s="191"/>
      <c r="D41" s="192"/>
      <c r="E41" s="193"/>
      <c r="F41" s="191"/>
      <c r="G41" s="194"/>
      <c r="H41" s="218"/>
      <c r="J41" s="182"/>
      <c r="K41" s="172"/>
    </row>
    <row r="42" spans="1:13" s="5" customFormat="1" ht="14.25" customHeight="1" thickBot="1" x14ac:dyDescent="0.25">
      <c r="A42" s="219"/>
      <c r="B42" s="220" t="s">
        <v>39</v>
      </c>
      <c r="C42" s="169">
        <f t="shared" ref="C42:H42" si="13">C14+C23+C27+C33+C36+C39+C40</f>
        <v>0</v>
      </c>
      <c r="D42" s="169">
        <f t="shared" si="13"/>
        <v>0</v>
      </c>
      <c r="E42" s="169">
        <f t="shared" si="13"/>
        <v>0</v>
      </c>
      <c r="F42" s="169">
        <f t="shared" si="13"/>
        <v>0</v>
      </c>
      <c r="G42" s="169">
        <f t="shared" si="13"/>
        <v>0</v>
      </c>
      <c r="H42" s="169">
        <f t="shared" si="13"/>
        <v>0</v>
      </c>
      <c r="J42" s="183">
        <f>SUM(J14+J23+J27+J33+J36+J39+J40)</f>
        <v>0</v>
      </c>
      <c r="K42" s="171">
        <f>SUM(K14+K23+K27+K33+K36+K39+K40)</f>
        <v>0</v>
      </c>
    </row>
    <row r="43" spans="1:13" ht="12" customHeight="1" x14ac:dyDescent="0.2">
      <c r="A43" s="342"/>
      <c r="B43" s="343"/>
      <c r="C43" s="343"/>
      <c r="D43" s="343"/>
      <c r="E43" s="343"/>
      <c r="F43" s="343"/>
      <c r="G43" s="343"/>
      <c r="H43" s="343"/>
    </row>
    <row r="44" spans="1:13" ht="15" customHeight="1" x14ac:dyDescent="0.2">
      <c r="A44" s="195" t="s">
        <v>40</v>
      </c>
      <c r="B44" s="346" t="s">
        <v>361</v>
      </c>
      <c r="C44" s="347"/>
      <c r="D44" s="347"/>
      <c r="E44" s="347"/>
      <c r="F44" s="347"/>
      <c r="G44" s="348"/>
      <c r="H44" s="86">
        <f>ROUND(Détail!N227,0)</f>
        <v>0</v>
      </c>
      <c r="K44" s="12"/>
      <c r="M44" s="12"/>
    </row>
    <row r="45" spans="1:13" ht="12" customHeight="1" x14ac:dyDescent="0.2">
      <c r="A45" s="333"/>
      <c r="B45" s="334"/>
      <c r="C45" s="334"/>
      <c r="D45" s="334"/>
      <c r="E45" s="334"/>
      <c r="F45" s="334"/>
      <c r="G45" s="334"/>
      <c r="H45" s="335"/>
      <c r="K45" s="103"/>
      <c r="M45" s="103"/>
    </row>
    <row r="46" spans="1:13" ht="15" customHeight="1" x14ac:dyDescent="0.2">
      <c r="A46" s="186"/>
      <c r="C46" s="262"/>
      <c r="D46" s="235"/>
      <c r="E46" s="235"/>
      <c r="F46" s="235"/>
      <c r="G46" s="263" t="s">
        <v>380</v>
      </c>
      <c r="H46" s="261">
        <f>H42+H44</f>
        <v>0</v>
      </c>
    </row>
    <row r="47" spans="1:13" ht="15" customHeight="1" x14ac:dyDescent="0.2">
      <c r="A47" s="186"/>
      <c r="B47" s="5"/>
      <c r="C47" s="61"/>
      <c r="D47" s="61"/>
      <c r="E47" s="61"/>
      <c r="F47" s="61"/>
      <c r="G47" s="61"/>
      <c r="H47" s="187"/>
      <c r="J47" s="103"/>
      <c r="K47" s="103"/>
    </row>
    <row r="48" spans="1:13" ht="15" customHeight="1" x14ac:dyDescent="0.2">
      <c r="C48" s="349" t="str">
        <f>J8</f>
        <v>-</v>
      </c>
      <c r="D48" s="350"/>
      <c r="E48" s="351" t="str">
        <f>J9</f>
        <v>-</v>
      </c>
      <c r="F48" s="350"/>
      <c r="G48" s="230" t="s">
        <v>41</v>
      </c>
      <c r="H48" s="196">
        <f>J42</f>
        <v>0</v>
      </c>
      <c r="J48" s="12"/>
      <c r="K48" s="12"/>
    </row>
    <row r="49" spans="1:13" ht="15" customHeight="1" x14ac:dyDescent="0.2">
      <c r="A49" s="186"/>
      <c r="B49" s="5"/>
      <c r="C49" s="61"/>
      <c r="D49" s="190"/>
      <c r="E49" s="190"/>
      <c r="F49" s="61"/>
      <c r="G49" s="61"/>
      <c r="H49" s="187"/>
      <c r="J49" s="103"/>
      <c r="K49" s="103"/>
    </row>
    <row r="50" spans="1:13" ht="15" customHeight="1" x14ac:dyDescent="0.2">
      <c r="C50" s="349" t="str">
        <f>K8</f>
        <v>-</v>
      </c>
      <c r="D50" s="350"/>
      <c r="E50" s="351" t="str">
        <f>K9</f>
        <v>-</v>
      </c>
      <c r="F50" s="350"/>
      <c r="G50" s="64" t="s">
        <v>42</v>
      </c>
      <c r="H50" s="196">
        <f>K42</f>
        <v>0</v>
      </c>
      <c r="J50" s="12"/>
      <c r="K50" s="12"/>
    </row>
    <row r="51" spans="1:13" ht="12" customHeight="1" thickBot="1" x14ac:dyDescent="0.25">
      <c r="A51" s="344"/>
      <c r="B51" s="345"/>
      <c r="C51" s="345"/>
      <c r="D51" s="345"/>
      <c r="E51" s="345"/>
      <c r="F51" s="345"/>
      <c r="G51" s="345"/>
      <c r="H51" s="345"/>
      <c r="K51" s="103"/>
      <c r="M51" s="103"/>
    </row>
    <row r="52" spans="1:13" s="5" customFormat="1" ht="14.25" customHeight="1" thickBot="1" x14ac:dyDescent="0.3">
      <c r="A52" s="27"/>
      <c r="D52" s="152"/>
      <c r="E52" s="152"/>
      <c r="F52" s="152"/>
      <c r="G52" s="264" t="s">
        <v>43</v>
      </c>
      <c r="H52" s="265">
        <f>H46+H48+H50</f>
        <v>0</v>
      </c>
      <c r="J52" s="4"/>
      <c r="K52" s="103"/>
      <c r="L52" s="4"/>
      <c r="M52" s="103"/>
    </row>
    <row r="53" spans="1:13" ht="15" customHeight="1" thickBot="1" x14ac:dyDescent="0.25">
      <c r="A53" s="60"/>
      <c r="B53" s="61"/>
      <c r="C53" s="61"/>
      <c r="D53" s="61"/>
      <c r="E53" s="61"/>
      <c r="F53" s="61"/>
      <c r="G53" s="65"/>
      <c r="H53" s="167"/>
    </row>
    <row r="54" spans="1:13" ht="18" customHeight="1" x14ac:dyDescent="0.2">
      <c r="A54" s="197" t="s">
        <v>44</v>
      </c>
      <c r="B54" s="198"/>
      <c r="C54" s="80" t="str">
        <f>IF((C42+D42+E42)&lt;&gt;H42,"    Vérifier : les dépenses doivent être réparties en tant que 'Interne', 'Apparenté' ou 'Externe'","")</f>
        <v/>
      </c>
      <c r="D54" s="4"/>
      <c r="E54" s="4"/>
      <c r="F54" s="4"/>
      <c r="G54" s="4"/>
      <c r="I54" s="165"/>
      <c r="K54" s="166"/>
    </row>
    <row r="55" spans="1:13" ht="18" customHeight="1" x14ac:dyDescent="0.2">
      <c r="A55" s="199" t="s">
        <v>45</v>
      </c>
      <c r="B55" s="200"/>
      <c r="C55" s="80" t="str">
        <f>IF((F42+G42)&lt;&gt;H42,"    Vérifier : l'origine des coûts doit être 'Canadien' ou 'Non-Canadien'","")</f>
        <v/>
      </c>
      <c r="D55" s="4"/>
      <c r="E55" s="4"/>
      <c r="F55" s="4"/>
      <c r="G55" s="4"/>
    </row>
    <row r="56" spans="1:13" ht="18" customHeight="1" x14ac:dyDescent="0.2">
      <c r="A56" s="244"/>
      <c r="B56" s="241"/>
      <c r="C56" s="80" t="str">
        <f>IF(OR(H39&gt;(0.1*H29),H40&gt;(0.1*H29)),"    Vérifier : le poste F et/ou G dépasse le plafond autorisé","")</f>
        <v/>
      </c>
      <c r="D56" s="4"/>
      <c r="E56" s="4"/>
      <c r="F56" s="4"/>
      <c r="G56" s="4"/>
    </row>
    <row r="57" spans="1:13" ht="18" customHeight="1" thickBot="1" x14ac:dyDescent="0.25">
      <c r="A57" s="242" t="s">
        <v>46</v>
      </c>
      <c r="B57" s="243"/>
      <c r="C57" s="123" t="str">
        <f>IF(G42&gt;(0.25*H42),"    Vérifier : les coûts Canadiens représentent moins de 75% du budget","")</f>
        <v/>
      </c>
      <c r="D57" s="4"/>
      <c r="E57" s="4"/>
      <c r="F57" s="4"/>
      <c r="G57" s="4"/>
    </row>
    <row r="58" spans="1:13" ht="18" customHeight="1" x14ac:dyDescent="0.2">
      <c r="A58" s="111"/>
      <c r="B58" s="240"/>
      <c r="C58" s="123"/>
      <c r="D58" s="4"/>
      <c r="E58" s="4"/>
      <c r="F58" s="4"/>
      <c r="G58" s="4"/>
    </row>
    <row r="59" spans="1:13" ht="30" customHeight="1" x14ac:dyDescent="0.2">
      <c r="A59" s="336" t="s">
        <v>422</v>
      </c>
      <c r="B59" s="336"/>
      <c r="C59" s="336"/>
      <c r="D59" s="336"/>
      <c r="E59" s="336"/>
      <c r="F59" s="336"/>
      <c r="G59" s="336"/>
      <c r="H59" s="336"/>
    </row>
    <row r="61" spans="1:13" x14ac:dyDescent="0.2">
      <c r="A61" s="302" t="s">
        <v>420</v>
      </c>
    </row>
  </sheetData>
  <sheetProtection algorithmName="SHA-512" hashValue="zof1rranxQFr4vogGN2pxCMuRjMwCI/U8csrXgV4Kq1uK1Qx4zWkDsAQb44vjQIXx5dnIk3G6mMs5Ngj1PBMzg==" saltValue="q5dovORQloKpD+jusVeJTg==" spinCount="100000" sheet="1" selectLockedCells="1"/>
  <mergeCells count="14">
    <mergeCell ref="J6:K6"/>
    <mergeCell ref="J7:K7"/>
    <mergeCell ref="A45:H45"/>
    <mergeCell ref="A59:H59"/>
    <mergeCell ref="C8:H8"/>
    <mergeCell ref="C9:E9"/>
    <mergeCell ref="A43:H43"/>
    <mergeCell ref="F9:G9"/>
    <mergeCell ref="A51:H51"/>
    <mergeCell ref="B44:G44"/>
    <mergeCell ref="C48:D48"/>
    <mergeCell ref="C50:D50"/>
    <mergeCell ref="E48:F48"/>
    <mergeCell ref="E50:F50"/>
  </mergeCells>
  <phoneticPr fontId="0" type="noConversion"/>
  <printOptions horizontalCentered="1"/>
  <pageMargins left="0.55118110236220474" right="0.55118110236220474" top="0.94488188976377963" bottom="0.74803149606299213" header="0.51181102362204722" footer="0.51181102362204722"/>
  <pageSetup scale="54" firstPageNumber="2" orientation="landscape" r:id="rId1"/>
  <headerFooter alignWithMargins="0"/>
  <ignoredErrors>
    <ignoredError sqref="A12:A13 A16:A22 A25:A26 A31:A32 A35" numberStoredAsText="1"/>
    <ignoredError sqref="B6:B7" unlockedFormula="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84"/>
  <sheetViews>
    <sheetView showGridLines="0" showRuler="0" zoomScaleNormal="100" workbookViewId="0">
      <pane xSplit="2" topLeftCell="C1" activePane="topRight" state="frozen"/>
      <selection pane="topRight" activeCell="N134" sqref="N134"/>
    </sheetView>
  </sheetViews>
  <sheetFormatPr baseColWidth="10" defaultColWidth="8.88671875" defaultRowHeight="15" customHeight="1" x14ac:dyDescent="0.2"/>
  <cols>
    <col min="1" max="1" width="6.5546875" style="8" customWidth="1"/>
    <col min="2" max="2" width="49" customWidth="1"/>
    <col min="3" max="3" width="30" customWidth="1"/>
    <col min="4" max="4" width="3.33203125" style="1" customWidth="1"/>
    <col min="5" max="6" width="8.77734375" customWidth="1"/>
    <col min="7" max="10" width="9.77734375" customWidth="1"/>
    <col min="11" max="11" width="12.5546875" customWidth="1"/>
    <col min="12" max="12" width="9.77734375" customWidth="1"/>
    <col min="13" max="13" width="11.33203125" customWidth="1"/>
    <col min="14" max="14" width="11.77734375" customWidth="1"/>
    <col min="15" max="15" width="61.21875" style="76" customWidth="1"/>
    <col min="16" max="18" width="13.77734375" style="76" customWidth="1"/>
    <col min="19" max="19" width="3.77734375" style="76" customWidth="1"/>
    <col min="20" max="22" width="12.77734375" customWidth="1"/>
    <col min="23" max="23" width="4" style="57" customWidth="1"/>
    <col min="24" max="25" width="15.77734375" customWidth="1"/>
    <col min="28" max="28" width="10.21875" customWidth="1"/>
  </cols>
  <sheetData>
    <row r="1" spans="1:31" ht="15" customHeight="1" x14ac:dyDescent="0.2">
      <c r="A1" s="148"/>
      <c r="B1" s="149"/>
      <c r="C1" s="149"/>
      <c r="D1" s="150"/>
      <c r="E1" s="149"/>
      <c r="F1" s="149"/>
      <c r="G1" s="149"/>
      <c r="H1" s="149"/>
      <c r="I1" s="149"/>
      <c r="J1" s="149"/>
      <c r="K1" s="149"/>
      <c r="L1" s="149"/>
      <c r="M1" s="149"/>
      <c r="N1" s="149"/>
    </row>
    <row r="2" spans="1:31" ht="15" customHeight="1" x14ac:dyDescent="0.25">
      <c r="A2" s="151"/>
      <c r="B2" s="151"/>
      <c r="C2" s="151"/>
      <c r="D2" s="151"/>
      <c r="E2" s="151"/>
      <c r="F2" s="151"/>
      <c r="G2" s="151"/>
      <c r="H2" s="151"/>
      <c r="I2" s="151"/>
      <c r="J2" s="151"/>
      <c r="K2" s="151"/>
      <c r="L2" s="152"/>
      <c r="M2" s="152"/>
      <c r="N2" s="50" t="s">
        <v>397</v>
      </c>
      <c r="P2" s="438"/>
      <c r="Q2" s="439"/>
      <c r="R2" s="439"/>
      <c r="S2" s="439"/>
      <c r="T2" s="439"/>
      <c r="U2" s="439"/>
      <c r="V2" s="439"/>
      <c r="W2" s="439"/>
      <c r="X2" s="439"/>
      <c r="Y2" s="439"/>
    </row>
    <row r="3" spans="1:31" ht="15" customHeight="1" x14ac:dyDescent="0.25">
      <c r="A3" s="151"/>
      <c r="B3" s="151"/>
      <c r="C3" s="151"/>
      <c r="D3" s="151"/>
      <c r="E3" s="151"/>
      <c r="F3" s="151"/>
      <c r="G3" s="151"/>
      <c r="H3" s="151"/>
      <c r="I3" s="151"/>
      <c r="J3" s="151"/>
      <c r="K3" s="151"/>
      <c r="L3" s="152"/>
      <c r="M3" s="152"/>
      <c r="N3" s="50" t="s">
        <v>401</v>
      </c>
      <c r="P3" s="439"/>
      <c r="Q3" s="439"/>
      <c r="R3" s="439"/>
      <c r="S3" s="439"/>
      <c r="T3" s="439"/>
      <c r="U3" s="439"/>
      <c r="V3" s="439"/>
      <c r="W3" s="439"/>
      <c r="X3" s="439"/>
      <c r="Y3" s="439"/>
    </row>
    <row r="4" spans="1:31" ht="15" customHeight="1" x14ac:dyDescent="0.25">
      <c r="A4" s="151"/>
      <c r="B4" s="153" t="s">
        <v>1</v>
      </c>
      <c r="C4" s="389" t="s">
        <v>53</v>
      </c>
      <c r="D4" s="390"/>
      <c r="E4" s="390"/>
      <c r="F4" s="390"/>
      <c r="G4" s="151"/>
      <c r="H4" s="151"/>
      <c r="I4" s="151"/>
      <c r="J4" s="151"/>
      <c r="K4" s="151"/>
      <c r="L4" s="152"/>
      <c r="M4" s="152"/>
      <c r="N4" s="152" t="s">
        <v>47</v>
      </c>
      <c r="P4" s="439"/>
      <c r="Q4" s="439"/>
      <c r="R4" s="439"/>
      <c r="S4" s="439"/>
      <c r="T4" s="439"/>
      <c r="U4" s="439"/>
      <c r="V4" s="439"/>
      <c r="W4" s="439"/>
      <c r="X4" s="439"/>
      <c r="Y4" s="439"/>
    </row>
    <row r="5" spans="1:31" ht="15" customHeight="1" x14ac:dyDescent="0.25">
      <c r="A5" s="151"/>
      <c r="B5" s="153" t="s">
        <v>3</v>
      </c>
      <c r="C5" s="389" t="s">
        <v>53</v>
      </c>
      <c r="D5" s="390"/>
      <c r="E5" s="390"/>
      <c r="F5" s="390"/>
      <c r="G5" s="151"/>
      <c r="I5" s="151"/>
      <c r="J5" s="151"/>
      <c r="K5" s="151"/>
      <c r="L5" s="152"/>
      <c r="M5" s="152"/>
      <c r="N5" s="152"/>
      <c r="P5" s="1"/>
      <c r="Q5" s="1"/>
      <c r="R5" s="1"/>
      <c r="S5" s="1"/>
      <c r="T5" s="1"/>
      <c r="U5" s="1"/>
      <c r="V5" s="1"/>
      <c r="W5" s="1"/>
      <c r="X5" s="1"/>
      <c r="Y5" s="1"/>
    </row>
    <row r="6" spans="1:31" ht="15" customHeight="1" x14ac:dyDescent="0.25">
      <c r="A6" s="151"/>
      <c r="B6" s="153"/>
      <c r="C6" s="231"/>
      <c r="D6" s="151"/>
      <c r="E6" s="151"/>
      <c r="F6" s="151"/>
      <c r="G6" s="151"/>
      <c r="I6" s="151"/>
      <c r="J6" s="151"/>
      <c r="K6" s="151"/>
      <c r="L6" s="152"/>
      <c r="M6" s="152"/>
      <c r="N6" s="152"/>
      <c r="S6" s="1"/>
      <c r="T6" s="1"/>
      <c r="U6" s="1"/>
      <c r="V6" s="1"/>
      <c r="W6" s="1"/>
      <c r="X6" s="1"/>
      <c r="Y6" s="1"/>
    </row>
    <row r="7" spans="1:31" s="326" customFormat="1" ht="18" customHeight="1" x14ac:dyDescent="0.2">
      <c r="A7" s="310" t="s">
        <v>426</v>
      </c>
      <c r="B7" s="311"/>
      <c r="C7" s="311"/>
      <c r="D7" s="311"/>
      <c r="E7" s="311"/>
      <c r="F7" s="311"/>
      <c r="G7" s="311"/>
      <c r="H7" s="311"/>
      <c r="I7" s="311"/>
      <c r="J7" s="311"/>
      <c r="K7" s="311"/>
      <c r="L7" s="311"/>
      <c r="M7" s="311"/>
      <c r="N7" s="312"/>
      <c r="O7" s="324"/>
      <c r="P7" s="324"/>
      <c r="Q7" s="324"/>
      <c r="R7" s="324"/>
      <c r="S7" s="325"/>
      <c r="T7" s="325"/>
      <c r="U7" s="325"/>
      <c r="V7" s="325"/>
      <c r="W7" s="325"/>
      <c r="X7" s="325"/>
      <c r="Y7" s="325"/>
    </row>
    <row r="8" spans="1:31" s="326" customFormat="1" ht="18" customHeight="1" thickBot="1" x14ac:dyDescent="0.25">
      <c r="A8" s="313" t="s">
        <v>427</v>
      </c>
      <c r="B8" s="314"/>
      <c r="C8" s="314"/>
      <c r="D8" s="314"/>
      <c r="E8" s="314"/>
      <c r="F8" s="314"/>
      <c r="G8" s="314"/>
      <c r="H8" s="314"/>
      <c r="I8" s="314"/>
      <c r="J8" s="314"/>
      <c r="K8" s="314"/>
      <c r="L8" s="314"/>
      <c r="M8" s="314"/>
      <c r="N8" s="315"/>
      <c r="O8" s="324"/>
      <c r="P8" s="324"/>
      <c r="Q8" s="324"/>
      <c r="R8" s="324"/>
      <c r="S8" s="324"/>
      <c r="W8" s="327"/>
    </row>
    <row r="9" spans="1:31" s="326" customFormat="1" ht="18" customHeight="1" thickBot="1" x14ac:dyDescent="0.25">
      <c r="A9" s="457" t="s">
        <v>430</v>
      </c>
      <c r="B9" s="458"/>
      <c r="C9" s="458"/>
      <c r="D9" s="458"/>
      <c r="E9" s="458"/>
      <c r="F9" s="458"/>
      <c r="G9" s="458"/>
      <c r="H9" s="458"/>
      <c r="I9" s="458"/>
      <c r="J9" s="458"/>
      <c r="K9" s="458"/>
      <c r="L9" s="458"/>
      <c r="M9" s="458"/>
      <c r="N9" s="459"/>
      <c r="O9" s="324"/>
      <c r="P9" s="411" t="s">
        <v>48</v>
      </c>
      <c r="Q9" s="412"/>
      <c r="R9" s="413"/>
      <c r="S9" s="324"/>
      <c r="W9" s="327"/>
    </row>
    <row r="10" spans="1:31" s="326" customFormat="1" ht="18" customHeight="1" x14ac:dyDescent="0.2">
      <c r="A10" s="316" t="s">
        <v>428</v>
      </c>
      <c r="B10" s="317"/>
      <c r="C10" s="317"/>
      <c r="D10" s="317"/>
      <c r="E10" s="317"/>
      <c r="F10" s="317"/>
      <c r="G10" s="317"/>
      <c r="H10" s="317"/>
      <c r="I10" s="317"/>
      <c r="J10" s="317"/>
      <c r="K10" s="317"/>
      <c r="L10" s="317"/>
      <c r="M10" s="317"/>
      <c r="N10" s="318"/>
      <c r="O10" s="324"/>
      <c r="P10" s="443" t="s">
        <v>49</v>
      </c>
      <c r="Q10" s="444"/>
      <c r="R10" s="445"/>
      <c r="S10" s="324"/>
      <c r="W10" s="327"/>
    </row>
    <row r="11" spans="1:31" s="326" customFormat="1" ht="18" customHeight="1" x14ac:dyDescent="0.2">
      <c r="A11" s="446" t="s">
        <v>384</v>
      </c>
      <c r="B11" s="447"/>
      <c r="C11" s="447"/>
      <c r="D11" s="447"/>
      <c r="E11" s="447"/>
      <c r="F11" s="447"/>
      <c r="G11" s="447"/>
      <c r="H11" s="447"/>
      <c r="I11" s="447"/>
      <c r="J11" s="447"/>
      <c r="K11" s="447"/>
      <c r="L11" s="447"/>
      <c r="M11" s="447"/>
      <c r="N11" s="448"/>
      <c r="O11" s="324"/>
      <c r="P11" s="227" t="s">
        <v>51</v>
      </c>
      <c r="Q11" s="228" t="s">
        <v>50</v>
      </c>
      <c r="R11" s="229" t="s">
        <v>52</v>
      </c>
      <c r="S11" s="168"/>
      <c r="T11" s="168"/>
      <c r="U11" s="168"/>
      <c r="V11" s="168"/>
      <c r="W11" s="168"/>
      <c r="X11" s="168"/>
      <c r="Y11" s="168"/>
    </row>
    <row r="12" spans="1:31" s="326" customFormat="1" ht="18" customHeight="1" thickBot="1" x14ac:dyDescent="0.25">
      <c r="A12" s="449"/>
      <c r="B12" s="447"/>
      <c r="C12" s="447"/>
      <c r="D12" s="447"/>
      <c r="E12" s="447"/>
      <c r="F12" s="447"/>
      <c r="G12" s="447"/>
      <c r="H12" s="447"/>
      <c r="I12" s="447"/>
      <c r="J12" s="447"/>
      <c r="K12" s="447"/>
      <c r="L12" s="447"/>
      <c r="M12" s="447"/>
      <c r="N12" s="448"/>
      <c r="O12" s="324"/>
      <c r="P12" s="250" t="s">
        <v>53</v>
      </c>
      <c r="Q12" s="251" t="s">
        <v>53</v>
      </c>
      <c r="R12" s="160" t="s">
        <v>53</v>
      </c>
      <c r="S12" s="324"/>
      <c r="W12" s="327"/>
      <c r="AC12" s="422"/>
      <c r="AD12" s="422"/>
      <c r="AE12" s="422"/>
    </row>
    <row r="13" spans="1:31" s="326" customFormat="1" ht="18" customHeight="1" x14ac:dyDescent="0.2">
      <c r="A13" s="450" t="s">
        <v>382</v>
      </c>
      <c r="B13" s="451"/>
      <c r="C13" s="451"/>
      <c r="D13" s="451"/>
      <c r="E13" s="451"/>
      <c r="F13" s="451"/>
      <c r="G13" s="451"/>
      <c r="H13" s="451"/>
      <c r="I13" s="451"/>
      <c r="J13" s="451"/>
      <c r="K13" s="451"/>
      <c r="L13" s="451"/>
      <c r="M13" s="451"/>
      <c r="N13" s="452"/>
      <c r="O13" s="324"/>
      <c r="P13" s="443" t="s">
        <v>54</v>
      </c>
      <c r="Q13" s="444"/>
      <c r="R13" s="445"/>
      <c r="S13" s="324"/>
      <c r="W13" s="327"/>
      <c r="AC13" s="422"/>
      <c r="AD13" s="422"/>
      <c r="AE13" s="422"/>
    </row>
    <row r="14" spans="1:31" s="326" customFormat="1" ht="18" customHeight="1" x14ac:dyDescent="0.2">
      <c r="A14" s="453"/>
      <c r="B14" s="451"/>
      <c r="C14" s="451"/>
      <c r="D14" s="451"/>
      <c r="E14" s="451"/>
      <c r="F14" s="451"/>
      <c r="G14" s="451"/>
      <c r="H14" s="451"/>
      <c r="I14" s="451"/>
      <c r="J14" s="451"/>
      <c r="K14" s="451"/>
      <c r="L14" s="451"/>
      <c r="M14" s="451"/>
      <c r="N14" s="452"/>
      <c r="O14" s="324"/>
      <c r="P14" s="227" t="s">
        <v>56</v>
      </c>
      <c r="Q14" s="228" t="s">
        <v>55</v>
      </c>
      <c r="R14" s="229" t="s">
        <v>57</v>
      </c>
      <c r="S14" s="324"/>
      <c r="W14" s="327"/>
      <c r="AC14" s="422"/>
      <c r="AD14" s="422"/>
      <c r="AE14" s="422"/>
    </row>
    <row r="15" spans="1:31" s="326" customFormat="1" ht="18" customHeight="1" thickBot="1" x14ac:dyDescent="0.25">
      <c r="A15" s="454" t="s">
        <v>396</v>
      </c>
      <c r="B15" s="455"/>
      <c r="C15" s="455"/>
      <c r="D15" s="455"/>
      <c r="E15" s="455"/>
      <c r="F15" s="455"/>
      <c r="G15" s="455"/>
      <c r="H15" s="455"/>
      <c r="I15" s="455"/>
      <c r="J15" s="455"/>
      <c r="K15" s="455"/>
      <c r="L15" s="455"/>
      <c r="M15" s="455"/>
      <c r="N15" s="456"/>
      <c r="O15" s="324"/>
      <c r="P15" s="245" t="s">
        <v>53</v>
      </c>
      <c r="Q15" s="246" t="s">
        <v>53</v>
      </c>
      <c r="R15" s="247" t="s">
        <v>53</v>
      </c>
      <c r="S15" s="324"/>
      <c r="W15" s="327"/>
      <c r="AC15" s="328"/>
      <c r="AD15" s="328"/>
      <c r="AE15" s="328"/>
    </row>
    <row r="16" spans="1:31" ht="7.5" customHeight="1" thickBot="1" x14ac:dyDescent="0.25">
      <c r="A16" s="232"/>
      <c r="B16" s="232"/>
      <c r="C16" s="232"/>
      <c r="D16" s="232"/>
      <c r="E16" s="232"/>
      <c r="F16" s="232"/>
      <c r="G16" s="232"/>
      <c r="H16" s="232"/>
      <c r="I16" s="232"/>
      <c r="J16" s="232"/>
      <c r="K16" s="232"/>
      <c r="L16" s="232"/>
      <c r="M16" s="232"/>
      <c r="N16" s="232"/>
      <c r="AC16" s="233"/>
      <c r="AD16" s="233"/>
      <c r="AE16" s="233"/>
    </row>
    <row r="17" spans="1:32" s="4" customFormat="1" ht="24" customHeight="1" thickBot="1" x14ac:dyDescent="0.25">
      <c r="A17" s="435" t="s">
        <v>58</v>
      </c>
      <c r="B17" s="440"/>
      <c r="C17" s="440"/>
      <c r="D17" s="440"/>
      <c r="E17" s="440"/>
      <c r="F17" s="440"/>
      <c r="G17" s="440"/>
      <c r="H17" s="440"/>
      <c r="I17" s="440"/>
      <c r="J17" s="440"/>
      <c r="K17" s="440"/>
      <c r="L17" s="440"/>
      <c r="M17" s="440"/>
      <c r="N17" s="440"/>
      <c r="O17" s="287" t="s">
        <v>381</v>
      </c>
      <c r="P17" s="234"/>
      <c r="Q17" s="234"/>
      <c r="R17" s="234"/>
      <c r="S17" s="76"/>
      <c r="T17" s="429" t="s">
        <v>383</v>
      </c>
      <c r="U17" s="430"/>
      <c r="V17" s="430"/>
      <c r="W17" s="430"/>
      <c r="X17" s="430"/>
      <c r="Y17" s="431"/>
    </row>
    <row r="18" spans="1:32" s="2" customFormat="1" ht="20.100000000000001" customHeight="1" thickBot="1" x14ac:dyDescent="0.3">
      <c r="A18" s="34" t="s">
        <v>15</v>
      </c>
      <c r="B18" s="38" t="s">
        <v>59</v>
      </c>
      <c r="C18" s="39"/>
      <c r="D18" s="40"/>
      <c r="E18" s="40"/>
      <c r="F18" s="40"/>
      <c r="G18" s="40"/>
      <c r="H18" s="40"/>
      <c r="I18" s="40"/>
      <c r="J18" s="40"/>
      <c r="K18" s="40"/>
      <c r="L18" s="40"/>
      <c r="M18" s="40"/>
      <c r="N18" s="41"/>
      <c r="P18" s="411" t="s">
        <v>48</v>
      </c>
      <c r="Q18" s="412"/>
      <c r="R18" s="413"/>
      <c r="S18" s="76"/>
    </row>
    <row r="19" spans="1:32" s="4" customFormat="1" ht="15" customHeight="1" x14ac:dyDescent="0.2">
      <c r="A19" s="398" t="s">
        <v>5</v>
      </c>
      <c r="B19" s="385" t="s">
        <v>6</v>
      </c>
      <c r="C19" s="461" t="s">
        <v>60</v>
      </c>
      <c r="D19" s="462"/>
      <c r="E19" s="462"/>
      <c r="F19" s="462"/>
      <c r="G19" s="462"/>
      <c r="H19" s="462"/>
      <c r="I19" s="462"/>
      <c r="J19" s="462"/>
      <c r="K19" s="463"/>
      <c r="L19" s="46" t="s">
        <v>61</v>
      </c>
      <c r="M19" s="46" t="s">
        <v>62</v>
      </c>
      <c r="N19" s="391" t="s">
        <v>9</v>
      </c>
      <c r="O19" s="76"/>
      <c r="P19" s="414" t="s">
        <v>373</v>
      </c>
      <c r="Q19" s="415"/>
      <c r="R19" s="416"/>
      <c r="S19" s="76"/>
      <c r="T19" s="423" t="s">
        <v>63</v>
      </c>
      <c r="U19" s="424"/>
      <c r="V19" s="425"/>
      <c r="W19" s="57"/>
      <c r="X19" s="427" t="s">
        <v>64</v>
      </c>
      <c r="Y19" s="428"/>
    </row>
    <row r="20" spans="1:32" s="44" customFormat="1" ht="15" customHeight="1" x14ac:dyDescent="0.25">
      <c r="A20" s="399"/>
      <c r="B20" s="386"/>
      <c r="C20" s="352" t="s">
        <v>65</v>
      </c>
      <c r="D20" s="353"/>
      <c r="E20" s="353"/>
      <c r="F20" s="353"/>
      <c r="G20" s="353"/>
      <c r="H20" s="353"/>
      <c r="I20" s="353"/>
      <c r="J20" s="353"/>
      <c r="K20" s="354"/>
      <c r="L20" s="130" t="s">
        <v>66</v>
      </c>
      <c r="M20" s="130" t="s">
        <v>66</v>
      </c>
      <c r="N20" s="392"/>
      <c r="O20" s="76"/>
      <c r="P20" s="156" t="str">
        <f>$P$12</f>
        <v>-</v>
      </c>
      <c r="Q20" s="155" t="str">
        <f>$P$15</f>
        <v>-</v>
      </c>
      <c r="R20" s="225" t="s">
        <v>67</v>
      </c>
      <c r="S20" s="76"/>
      <c r="T20" s="159" t="s">
        <v>10</v>
      </c>
      <c r="U20" s="159" t="s">
        <v>11</v>
      </c>
      <c r="V20" s="159" t="s">
        <v>12</v>
      </c>
      <c r="W20" s="57"/>
      <c r="X20" s="159" t="s">
        <v>13</v>
      </c>
      <c r="Y20" s="159" t="s">
        <v>14</v>
      </c>
      <c r="AD20" s="152"/>
      <c r="AE20" s="2"/>
      <c r="AF20" s="2"/>
    </row>
    <row r="21" spans="1:32" s="4" customFormat="1" ht="15.75" customHeight="1" x14ac:dyDescent="0.25">
      <c r="A21" s="417" t="s">
        <v>389</v>
      </c>
      <c r="B21" s="418"/>
      <c r="C21" s="418"/>
      <c r="D21" s="418"/>
      <c r="E21" s="418"/>
      <c r="F21" s="418"/>
      <c r="G21" s="418"/>
      <c r="H21" s="418"/>
      <c r="I21" s="418"/>
      <c r="J21" s="418"/>
      <c r="K21" s="418"/>
      <c r="L21" s="418"/>
      <c r="M21" s="418"/>
      <c r="N21" s="419"/>
      <c r="O21" s="76" t="str">
        <f>IF(N21&lt;&gt;0,IF(L21="","Répartir les coûts!",""),"")</f>
        <v/>
      </c>
      <c r="P21" s="157"/>
      <c r="Q21" s="158"/>
      <c r="R21" s="226"/>
      <c r="S21" s="76"/>
      <c r="T21" s="266"/>
      <c r="U21" s="266"/>
      <c r="V21" s="266"/>
      <c r="W21" s="57"/>
      <c r="X21" s="266"/>
      <c r="Y21" s="266"/>
      <c r="AD21" s="152"/>
      <c r="AE21" s="2"/>
      <c r="AF21" s="2"/>
    </row>
    <row r="22" spans="1:32" s="4" customFormat="1" ht="15" customHeight="1" x14ac:dyDescent="0.25">
      <c r="A22" s="141" t="s">
        <v>68</v>
      </c>
      <c r="B22" s="142" t="s">
        <v>59</v>
      </c>
      <c r="C22" s="367"/>
      <c r="D22" s="368"/>
      <c r="E22" s="368"/>
      <c r="F22" s="368"/>
      <c r="G22" s="368"/>
      <c r="H22" s="368"/>
      <c r="I22" s="368"/>
      <c r="J22" s="368"/>
      <c r="K22" s="369"/>
      <c r="L22" s="62"/>
      <c r="M22" s="62"/>
      <c r="N22" s="45"/>
      <c r="O22" s="76" t="str">
        <f>IF(N22&gt;$N$161*0.1,"Supérieur au plafond de 10%! (Ignorer si non actionnaire)  ","")&amp;IF(N22&lt;&gt;0,IF(L22="","Répartir les coûts!  ",""),"")&amp;IF(N22&lt;&gt;0,IF(M22="","Indiquer l'origine!",""),"")</f>
        <v/>
      </c>
      <c r="P22" s="271"/>
      <c r="Q22" s="272"/>
      <c r="R22" s="267">
        <f>SUM(P22+Q22)</f>
        <v>0</v>
      </c>
      <c r="S22" s="76"/>
      <c r="T22" s="91" t="str">
        <f>IF(L22="Interne",N22,"-")</f>
        <v>-</v>
      </c>
      <c r="U22" s="91" t="str">
        <f>IF(L22="Apparenté",N22,"-")</f>
        <v>-</v>
      </c>
      <c r="V22" s="91" t="str">
        <f>IF(L22="Externe",N22,"-")</f>
        <v>-</v>
      </c>
      <c r="W22" s="57"/>
      <c r="X22" s="91" t="str">
        <f>IF($M22="Canadien",IF(OR($N22="",$N22=0),"-",$N22),"-")</f>
        <v>-</v>
      </c>
      <c r="Y22" s="91" t="str">
        <f>IF($M22="Non-Canadien",IF(OR($N22="",$N22=0),"-",$N22),"-")</f>
        <v>-</v>
      </c>
      <c r="AD22" s="152"/>
      <c r="AE22" s="2"/>
      <c r="AF22" s="2"/>
    </row>
    <row r="23" spans="1:32" s="4" customFormat="1" ht="15" customHeight="1" x14ac:dyDescent="0.25">
      <c r="A23" s="23"/>
      <c r="B23" s="63"/>
      <c r="C23" s="367"/>
      <c r="D23" s="368"/>
      <c r="E23" s="368"/>
      <c r="F23" s="368"/>
      <c r="G23" s="368"/>
      <c r="H23" s="368"/>
      <c r="I23" s="368"/>
      <c r="J23" s="368"/>
      <c r="K23" s="369"/>
      <c r="L23" s="62"/>
      <c r="M23" s="62"/>
      <c r="N23" s="45"/>
      <c r="O23" s="76" t="str">
        <f>IF(N23&gt;$N$161*0.1,"Supérieur au plafond de 10%! (Ignorer si non actionnaire)  ","")&amp;IF(N23&lt;&gt;0,IF(L23="","Répartir les coûts!  ",""),"")&amp;IF(N23&lt;&gt;0,IF(M23="","Indiquer l'origine!",""),"")</f>
        <v/>
      </c>
      <c r="P23" s="271"/>
      <c r="Q23" s="272"/>
      <c r="R23" s="267">
        <f>SUM(P23+Q23)</f>
        <v>0</v>
      </c>
      <c r="S23" s="76"/>
      <c r="T23" s="91" t="str">
        <f>IF(L23="Interne",N23,"-")</f>
        <v>-</v>
      </c>
      <c r="U23" s="91" t="str">
        <f>IF(L23="Apparenté",N23,"-")</f>
        <v>-</v>
      </c>
      <c r="V23" s="91" t="str">
        <f>IF(L23="Externe",N23,"-")</f>
        <v>-</v>
      </c>
      <c r="W23" s="57"/>
      <c r="X23" s="91" t="str">
        <f>IF($M23="Canadien",IF(OR($N23="",$N23=0),"-",$N23),"-")</f>
        <v>-</v>
      </c>
      <c r="Y23" s="91" t="str">
        <f>IF($M23="Non-Canadien",IF(OR($N23="",$N23=0),"-",$N23),"-")</f>
        <v>-</v>
      </c>
      <c r="AD23" s="152"/>
      <c r="AE23" s="2"/>
      <c r="AF23" s="2"/>
    </row>
    <row r="24" spans="1:32" s="5" customFormat="1" ht="15" customHeight="1" thickBot="1" x14ac:dyDescent="0.25">
      <c r="A24" s="36" t="s">
        <v>15</v>
      </c>
      <c r="B24" s="37" t="s">
        <v>69</v>
      </c>
      <c r="C24" s="441"/>
      <c r="D24" s="442"/>
      <c r="E24" s="442"/>
      <c r="F24" s="442"/>
      <c r="G24" s="442"/>
      <c r="H24" s="442"/>
      <c r="I24" s="442"/>
      <c r="J24" s="442"/>
      <c r="K24" s="442"/>
      <c r="L24" s="442"/>
      <c r="M24" s="377"/>
      <c r="N24" s="90">
        <f>ROUND(SUM(N22:N23),0)</f>
        <v>0</v>
      </c>
      <c r="O24" s="76"/>
      <c r="P24" s="268">
        <f>SUM(P22+P23)</f>
        <v>0</v>
      </c>
      <c r="Q24" s="269">
        <f>SUM(Q22+Q23)</f>
        <v>0</v>
      </c>
      <c r="R24" s="270">
        <f>SUM(R22:R23)</f>
        <v>0</v>
      </c>
      <c r="S24" s="76"/>
      <c r="T24" s="136">
        <f>ROUND(SUM(T22:T23),0)</f>
        <v>0</v>
      </c>
      <c r="U24" s="136">
        <f>ROUND(SUM(U22:U23),0)</f>
        <v>0</v>
      </c>
      <c r="V24" s="136">
        <f>ROUND(SUM(V22:V23),0)</f>
        <v>0</v>
      </c>
      <c r="W24" s="57"/>
      <c r="X24" s="136">
        <f>ROUND(SUM(X22:X23),0)</f>
        <v>0</v>
      </c>
      <c r="Y24" s="136">
        <f>ROUND(SUM(Y22:Y23),0)</f>
        <v>0</v>
      </c>
    </row>
    <row r="25" spans="1:32" s="4" customFormat="1" ht="15" customHeight="1" thickBot="1" x14ac:dyDescent="0.25">
      <c r="A25" s="12"/>
      <c r="B25" s="11"/>
      <c r="C25" s="11"/>
      <c r="D25" s="9"/>
      <c r="E25" s="9"/>
      <c r="F25" s="9"/>
      <c r="G25" s="9"/>
      <c r="H25" s="9"/>
      <c r="I25" s="9"/>
      <c r="J25" s="9"/>
      <c r="K25" s="9"/>
      <c r="L25" s="9"/>
      <c r="M25" s="9"/>
      <c r="N25" s="9"/>
      <c r="O25" s="76"/>
      <c r="P25" s="76"/>
      <c r="Q25" s="76"/>
      <c r="R25" s="76"/>
      <c r="S25" s="76"/>
      <c r="W25" s="57"/>
    </row>
    <row r="26" spans="1:32" s="2" customFormat="1" ht="20.100000000000001" customHeight="1" thickBot="1" x14ac:dyDescent="0.3">
      <c r="A26" s="34" t="s">
        <v>16</v>
      </c>
      <c r="B26" s="38" t="s">
        <v>70</v>
      </c>
      <c r="C26" s="39"/>
      <c r="D26" s="40"/>
      <c r="E26" s="40"/>
      <c r="F26" s="40"/>
      <c r="G26" s="40"/>
      <c r="H26" s="40"/>
      <c r="I26" s="40"/>
      <c r="J26" s="40"/>
      <c r="K26" s="40"/>
      <c r="L26" s="40"/>
      <c r="M26" s="40"/>
      <c r="N26" s="41"/>
      <c r="O26" s="76"/>
      <c r="P26" s="411" t="s">
        <v>48</v>
      </c>
      <c r="Q26" s="412"/>
      <c r="R26" s="413"/>
      <c r="S26" s="76"/>
      <c r="W26" s="57"/>
    </row>
    <row r="27" spans="1:32" s="4" customFormat="1" ht="15" customHeight="1" x14ac:dyDescent="0.2">
      <c r="A27" s="398" t="s">
        <v>5</v>
      </c>
      <c r="B27" s="385" t="s">
        <v>6</v>
      </c>
      <c r="C27" s="461" t="s">
        <v>71</v>
      </c>
      <c r="D27" s="462"/>
      <c r="E27" s="462"/>
      <c r="F27" s="462"/>
      <c r="G27" s="462"/>
      <c r="H27" s="462"/>
      <c r="I27" s="462"/>
      <c r="J27" s="462"/>
      <c r="K27" s="463"/>
      <c r="L27" s="46" t="s">
        <v>61</v>
      </c>
      <c r="M27" s="46" t="s">
        <v>62</v>
      </c>
      <c r="N27" s="391" t="s">
        <v>9</v>
      </c>
      <c r="O27" s="76"/>
      <c r="P27" s="414" t="s">
        <v>373</v>
      </c>
      <c r="Q27" s="415"/>
      <c r="R27" s="416"/>
      <c r="S27" s="76"/>
      <c r="T27" s="423" t="s">
        <v>63</v>
      </c>
      <c r="U27" s="424"/>
      <c r="V27" s="425"/>
      <c r="W27" s="57"/>
      <c r="X27" s="427" t="s">
        <v>64</v>
      </c>
      <c r="Y27" s="428"/>
    </row>
    <row r="28" spans="1:32" s="44" customFormat="1" ht="15" customHeight="1" x14ac:dyDescent="0.2">
      <c r="A28" s="399"/>
      <c r="B28" s="386"/>
      <c r="C28" s="352" t="s">
        <v>65</v>
      </c>
      <c r="D28" s="353"/>
      <c r="E28" s="353"/>
      <c r="F28" s="353"/>
      <c r="G28" s="353"/>
      <c r="H28" s="353"/>
      <c r="I28" s="353"/>
      <c r="J28" s="353"/>
      <c r="K28" s="354"/>
      <c r="L28" s="130" t="s">
        <v>66</v>
      </c>
      <c r="M28" s="130" t="s">
        <v>66</v>
      </c>
      <c r="N28" s="392"/>
      <c r="O28" s="76"/>
      <c r="P28" s="156" t="str">
        <f>$P$12</f>
        <v>-</v>
      </c>
      <c r="Q28" s="155" t="str">
        <f>$P$15</f>
        <v>-</v>
      </c>
      <c r="R28" s="225" t="s">
        <v>67</v>
      </c>
      <c r="S28" s="76"/>
      <c r="T28" s="159" t="s">
        <v>10</v>
      </c>
      <c r="U28" s="159" t="s">
        <v>11</v>
      </c>
      <c r="V28" s="159" t="s">
        <v>12</v>
      </c>
      <c r="W28" s="57"/>
      <c r="X28" s="159" t="s">
        <v>13</v>
      </c>
      <c r="Y28" s="159" t="s">
        <v>14</v>
      </c>
    </row>
    <row r="29" spans="1:32" s="44" customFormat="1" ht="15" customHeight="1" x14ac:dyDescent="0.2">
      <c r="A29" s="417" t="s">
        <v>72</v>
      </c>
      <c r="B29" s="418"/>
      <c r="C29" s="418"/>
      <c r="D29" s="418"/>
      <c r="E29" s="418"/>
      <c r="F29" s="418"/>
      <c r="G29" s="418"/>
      <c r="H29" s="418"/>
      <c r="I29" s="418"/>
      <c r="J29" s="418"/>
      <c r="K29" s="418"/>
      <c r="L29" s="418"/>
      <c r="M29" s="418"/>
      <c r="N29" s="419"/>
      <c r="O29" s="76"/>
      <c r="P29" s="273"/>
      <c r="Q29" s="274"/>
      <c r="R29" s="226"/>
      <c r="S29" s="76"/>
      <c r="T29" s="266"/>
      <c r="U29" s="266"/>
      <c r="V29" s="266"/>
      <c r="W29" s="57"/>
      <c r="X29" s="266"/>
      <c r="Y29" s="266"/>
    </row>
    <row r="30" spans="1:32" s="4" customFormat="1" ht="15" customHeight="1" x14ac:dyDescent="0.2">
      <c r="A30" s="23" t="s">
        <v>73</v>
      </c>
      <c r="B30" s="63" t="s">
        <v>74</v>
      </c>
      <c r="C30" s="367"/>
      <c r="D30" s="368"/>
      <c r="E30" s="368"/>
      <c r="F30" s="368"/>
      <c r="G30" s="368"/>
      <c r="H30" s="368"/>
      <c r="I30" s="368"/>
      <c r="J30" s="368"/>
      <c r="K30" s="369"/>
      <c r="L30" s="62"/>
      <c r="M30" s="62"/>
      <c r="N30" s="45"/>
      <c r="O30" s="76" t="str">
        <f>IF(N30&lt;&gt;0,IF(L30="","Répartir les coûts!  ",""),"")&amp;IF(N30&lt;&gt;0,IF(M30="","Indiquer l'origine!",""),"")</f>
        <v/>
      </c>
      <c r="P30" s="271"/>
      <c r="Q30" s="272"/>
      <c r="R30" s="267">
        <f t="shared" ref="R30:R34" si="0">SUM(P30+Q30)</f>
        <v>0</v>
      </c>
      <c r="S30" s="76"/>
      <c r="T30" s="91" t="str">
        <f t="shared" ref="T30:T34" si="1">IF(L30="Interne",N30,"-")</f>
        <v>-</v>
      </c>
      <c r="U30" s="91" t="str">
        <f t="shared" ref="U30:U34" si="2">IF(L30="Apparenté",N30,"-")</f>
        <v>-</v>
      </c>
      <c r="V30" s="91" t="str">
        <f t="shared" ref="V30:V34" si="3">IF(L30="Externe",N30,"-")</f>
        <v>-</v>
      </c>
      <c r="W30" s="57"/>
      <c r="X30" s="91" t="str">
        <f t="shared" ref="X30:X34" si="4">IF($M30="Canadien",IF(OR($N30="",$N30=0),"-",$N30),"-")</f>
        <v>-</v>
      </c>
      <c r="Y30" s="91" t="str">
        <f t="shared" ref="Y30:Y34" si="5">IF($M30="Non-Canadien",IF(OR($N30="",$N30=0),"-",$N30),"-")</f>
        <v>-</v>
      </c>
    </row>
    <row r="31" spans="1:32" s="4" customFormat="1" ht="15" customHeight="1" x14ac:dyDescent="0.2">
      <c r="A31" s="23" t="s">
        <v>75</v>
      </c>
      <c r="B31" s="63" t="s">
        <v>76</v>
      </c>
      <c r="C31" s="367"/>
      <c r="D31" s="368"/>
      <c r="E31" s="368"/>
      <c r="F31" s="368"/>
      <c r="G31" s="368"/>
      <c r="H31" s="368"/>
      <c r="I31" s="368"/>
      <c r="J31" s="368"/>
      <c r="K31" s="369"/>
      <c r="L31" s="62"/>
      <c r="M31" s="62"/>
      <c r="N31" s="45"/>
      <c r="O31" s="76" t="str">
        <f t="shared" ref="O31:O34" si="6">IF(N31&lt;&gt;0,IF(L31="","Répartir les coûts!  ",""),"")&amp;IF(N31&lt;&gt;0,IF(M31="","Indiquer l'origine!",""),"")</f>
        <v/>
      </c>
      <c r="P31" s="271"/>
      <c r="Q31" s="272"/>
      <c r="R31" s="267">
        <f t="shared" si="0"/>
        <v>0</v>
      </c>
      <c r="S31" s="76"/>
      <c r="T31" s="91" t="str">
        <f t="shared" si="1"/>
        <v>-</v>
      </c>
      <c r="U31" s="91" t="str">
        <f t="shared" si="2"/>
        <v>-</v>
      </c>
      <c r="V31" s="91" t="str">
        <f t="shared" si="3"/>
        <v>-</v>
      </c>
      <c r="W31" s="57"/>
      <c r="X31" s="91" t="str">
        <f t="shared" si="4"/>
        <v>-</v>
      </c>
      <c r="Y31" s="91" t="str">
        <f t="shared" si="5"/>
        <v>-</v>
      </c>
    </row>
    <row r="32" spans="1:32" s="4" customFormat="1" ht="15" customHeight="1" x14ac:dyDescent="0.2">
      <c r="A32" s="23" t="s">
        <v>77</v>
      </c>
      <c r="B32" s="63" t="s">
        <v>78</v>
      </c>
      <c r="C32" s="367"/>
      <c r="D32" s="368"/>
      <c r="E32" s="368"/>
      <c r="F32" s="368"/>
      <c r="G32" s="368"/>
      <c r="H32" s="368"/>
      <c r="I32" s="368"/>
      <c r="J32" s="368"/>
      <c r="K32" s="369"/>
      <c r="L32" s="62"/>
      <c r="M32" s="62"/>
      <c r="N32" s="45"/>
      <c r="O32" s="76" t="str">
        <f t="shared" si="6"/>
        <v/>
      </c>
      <c r="P32" s="271"/>
      <c r="Q32" s="272"/>
      <c r="R32" s="267">
        <f t="shared" si="0"/>
        <v>0</v>
      </c>
      <c r="S32" s="76"/>
      <c r="T32" s="91" t="str">
        <f t="shared" si="1"/>
        <v>-</v>
      </c>
      <c r="U32" s="91" t="str">
        <f t="shared" si="2"/>
        <v>-</v>
      </c>
      <c r="V32" s="91" t="str">
        <f t="shared" si="3"/>
        <v>-</v>
      </c>
      <c r="W32" s="57"/>
      <c r="X32" s="91" t="str">
        <f t="shared" si="4"/>
        <v>-</v>
      </c>
      <c r="Y32" s="91" t="str">
        <f t="shared" si="5"/>
        <v>-</v>
      </c>
    </row>
    <row r="33" spans="1:25" s="4" customFormat="1" ht="15" customHeight="1" x14ac:dyDescent="0.2">
      <c r="A33" s="35" t="s">
        <v>79</v>
      </c>
      <c r="B33" s="63" t="s">
        <v>80</v>
      </c>
      <c r="C33" s="367"/>
      <c r="D33" s="368"/>
      <c r="E33" s="368"/>
      <c r="F33" s="368"/>
      <c r="G33" s="368"/>
      <c r="H33" s="368"/>
      <c r="I33" s="368"/>
      <c r="J33" s="368"/>
      <c r="K33" s="369"/>
      <c r="L33" s="62"/>
      <c r="M33" s="62"/>
      <c r="N33" s="29"/>
      <c r="O33" s="76" t="str">
        <f t="shared" si="6"/>
        <v/>
      </c>
      <c r="P33" s="271"/>
      <c r="Q33" s="272"/>
      <c r="R33" s="267">
        <f t="shared" si="0"/>
        <v>0</v>
      </c>
      <c r="S33" s="76"/>
      <c r="T33" s="91" t="str">
        <f t="shared" si="1"/>
        <v>-</v>
      </c>
      <c r="U33" s="91" t="str">
        <f t="shared" si="2"/>
        <v>-</v>
      </c>
      <c r="V33" s="91" t="str">
        <f t="shared" si="3"/>
        <v>-</v>
      </c>
      <c r="W33" s="57"/>
      <c r="X33" s="91" t="str">
        <f t="shared" si="4"/>
        <v>-</v>
      </c>
      <c r="Y33" s="91" t="str">
        <f t="shared" si="5"/>
        <v>-</v>
      </c>
    </row>
    <row r="34" spans="1:25" s="4" customFormat="1" ht="15" customHeight="1" x14ac:dyDescent="0.2">
      <c r="A34" s="35" t="s">
        <v>81</v>
      </c>
      <c r="B34" s="63" t="s">
        <v>82</v>
      </c>
      <c r="C34" s="367"/>
      <c r="D34" s="368"/>
      <c r="E34" s="368"/>
      <c r="F34" s="368"/>
      <c r="G34" s="368"/>
      <c r="H34" s="368"/>
      <c r="I34" s="368"/>
      <c r="J34" s="368"/>
      <c r="K34" s="369"/>
      <c r="L34" s="62"/>
      <c r="M34" s="62"/>
      <c r="N34" s="45"/>
      <c r="O34" s="76" t="str">
        <f t="shared" si="6"/>
        <v/>
      </c>
      <c r="P34" s="271"/>
      <c r="Q34" s="272"/>
      <c r="R34" s="267">
        <f t="shared" si="0"/>
        <v>0</v>
      </c>
      <c r="S34" s="76"/>
      <c r="T34" s="91" t="str">
        <f t="shared" si="1"/>
        <v>-</v>
      </c>
      <c r="U34" s="91" t="str">
        <f t="shared" si="2"/>
        <v>-</v>
      </c>
      <c r="V34" s="91" t="str">
        <f t="shared" si="3"/>
        <v>-</v>
      </c>
      <c r="W34" s="57"/>
      <c r="X34" s="91" t="str">
        <f t="shared" si="4"/>
        <v>-</v>
      </c>
      <c r="Y34" s="91" t="str">
        <f t="shared" si="5"/>
        <v>-</v>
      </c>
    </row>
    <row r="35" spans="1:25" s="5" customFormat="1" ht="15" customHeight="1" thickBot="1" x14ac:dyDescent="0.25">
      <c r="A35" s="46" t="s">
        <v>16</v>
      </c>
      <c r="B35" s="47" t="s">
        <v>83</v>
      </c>
      <c r="C35" s="441"/>
      <c r="D35" s="442"/>
      <c r="E35" s="442"/>
      <c r="F35" s="442"/>
      <c r="G35" s="442"/>
      <c r="H35" s="442"/>
      <c r="I35" s="442"/>
      <c r="J35" s="442"/>
      <c r="K35" s="442"/>
      <c r="L35" s="442"/>
      <c r="M35" s="377"/>
      <c r="N35" s="90">
        <f>ROUND(SUM(N30:N34),0)</f>
        <v>0</v>
      </c>
      <c r="O35" s="76"/>
      <c r="P35" s="268">
        <f>SUM(P30:P34)</f>
        <v>0</v>
      </c>
      <c r="Q35" s="269">
        <f>SUM(Q30:Q34)</f>
        <v>0</v>
      </c>
      <c r="R35" s="270">
        <f>SUM(R30:R34)</f>
        <v>0</v>
      </c>
      <c r="S35" s="76"/>
      <c r="T35" s="136">
        <f>ROUND(SUM(T30:T34),0)</f>
        <v>0</v>
      </c>
      <c r="U35" s="136">
        <f>ROUND(SUM(U30:U34),0)</f>
        <v>0</v>
      </c>
      <c r="V35" s="136">
        <f>ROUND(SUM(V30:V34),0)</f>
        <v>0</v>
      </c>
      <c r="W35" s="57"/>
      <c r="X35" s="136">
        <f>ROUND(SUM(X30:X34),0)</f>
        <v>0</v>
      </c>
      <c r="Y35" s="136">
        <f>ROUND(SUM(Y30:Y34),0)</f>
        <v>0</v>
      </c>
    </row>
    <row r="36" spans="1:25" s="4" customFormat="1" ht="15" customHeight="1" thickBot="1" x14ac:dyDescent="0.25">
      <c r="A36" s="52"/>
      <c r="B36" s="25"/>
      <c r="C36" s="460"/>
      <c r="D36" s="460"/>
      <c r="E36" s="460"/>
      <c r="F36" s="460"/>
      <c r="G36" s="460"/>
      <c r="H36" s="460"/>
      <c r="I36" s="460"/>
      <c r="J36" s="460"/>
      <c r="K36" s="128"/>
      <c r="L36" s="128"/>
      <c r="M36" s="128"/>
      <c r="N36" s="22"/>
      <c r="O36" s="76"/>
      <c r="P36" s="76"/>
      <c r="Q36" s="76"/>
      <c r="R36" s="76"/>
      <c r="S36" s="76"/>
      <c r="W36" s="57"/>
    </row>
    <row r="37" spans="1:25" s="2" customFormat="1" ht="20.100000000000001" customHeight="1" thickBot="1" x14ac:dyDescent="0.3">
      <c r="A37" s="34" t="s">
        <v>17</v>
      </c>
      <c r="B37" s="38" t="s">
        <v>406</v>
      </c>
      <c r="C37" s="299"/>
      <c r="D37" s="303"/>
      <c r="E37" s="303"/>
      <c r="F37" s="303"/>
      <c r="G37" s="303"/>
      <c r="H37" s="303"/>
      <c r="I37" s="303"/>
      <c r="J37" s="303"/>
      <c r="K37" s="303"/>
      <c r="L37" s="40"/>
      <c r="M37" s="40"/>
      <c r="N37" s="41"/>
      <c r="O37" s="76"/>
      <c r="P37" s="411" t="s">
        <v>48</v>
      </c>
      <c r="Q37" s="412"/>
      <c r="R37" s="413"/>
      <c r="S37" s="76"/>
      <c r="W37" s="57"/>
    </row>
    <row r="38" spans="1:25" s="4" customFormat="1" ht="15" customHeight="1" x14ac:dyDescent="0.2">
      <c r="A38" s="398" t="s">
        <v>5</v>
      </c>
      <c r="B38" s="361" t="s">
        <v>6</v>
      </c>
      <c r="C38" s="370" t="s">
        <v>85</v>
      </c>
      <c r="D38" s="371"/>
      <c r="E38" s="371"/>
      <c r="F38" s="371"/>
      <c r="G38" s="371"/>
      <c r="H38" s="371"/>
      <c r="I38" s="371"/>
      <c r="J38" s="371"/>
      <c r="K38" s="372"/>
      <c r="L38" s="308" t="s">
        <v>61</v>
      </c>
      <c r="M38" s="46" t="s">
        <v>62</v>
      </c>
      <c r="N38" s="391" t="s">
        <v>9</v>
      </c>
      <c r="O38" s="76"/>
      <c r="P38" s="414" t="s">
        <v>373</v>
      </c>
      <c r="Q38" s="415"/>
      <c r="R38" s="416"/>
      <c r="S38" s="76"/>
      <c r="T38" s="423" t="s">
        <v>63</v>
      </c>
      <c r="U38" s="424"/>
      <c r="V38" s="425"/>
      <c r="W38" s="57"/>
      <c r="X38" s="427" t="s">
        <v>64</v>
      </c>
      <c r="Y38" s="428"/>
    </row>
    <row r="39" spans="1:25" s="44" customFormat="1" ht="15" customHeight="1" x14ac:dyDescent="0.2">
      <c r="A39" s="399"/>
      <c r="B39" s="432"/>
      <c r="C39" s="373" t="s">
        <v>409</v>
      </c>
      <c r="D39" s="374"/>
      <c r="E39" s="374"/>
      <c r="F39" s="374"/>
      <c r="G39" s="374"/>
      <c r="H39" s="374"/>
      <c r="I39" s="374"/>
      <c r="J39" s="374"/>
      <c r="K39" s="381"/>
      <c r="L39" s="304" t="s">
        <v>66</v>
      </c>
      <c r="M39" s="130" t="s">
        <v>66</v>
      </c>
      <c r="N39" s="392"/>
      <c r="O39" s="76"/>
      <c r="P39" s="156" t="str">
        <f>$P$12</f>
        <v>-</v>
      </c>
      <c r="Q39" s="155" t="str">
        <f>$P$15</f>
        <v>-</v>
      </c>
      <c r="R39" s="225" t="s">
        <v>67</v>
      </c>
      <c r="S39" s="76"/>
      <c r="T39" s="159" t="s">
        <v>10</v>
      </c>
      <c r="U39" s="159" t="s">
        <v>11</v>
      </c>
      <c r="V39" s="159" t="s">
        <v>12</v>
      </c>
      <c r="W39" s="57"/>
      <c r="X39" s="159" t="s">
        <v>13</v>
      </c>
      <c r="Y39" s="159" t="s">
        <v>14</v>
      </c>
    </row>
    <row r="40" spans="1:25" s="44" customFormat="1" ht="15" customHeight="1" x14ac:dyDescent="0.2">
      <c r="A40" s="355" t="s">
        <v>405</v>
      </c>
      <c r="B40" s="360"/>
      <c r="C40" s="360"/>
      <c r="D40" s="360"/>
      <c r="E40" s="360"/>
      <c r="F40" s="360"/>
      <c r="G40" s="360"/>
      <c r="H40" s="360"/>
      <c r="I40" s="360"/>
      <c r="J40" s="360"/>
      <c r="K40" s="360"/>
      <c r="L40" s="360"/>
      <c r="M40" s="360"/>
      <c r="N40" s="378"/>
      <c r="O40" s="76"/>
      <c r="P40" s="305"/>
      <c r="Q40" s="306"/>
      <c r="R40" s="307"/>
      <c r="S40" s="76"/>
      <c r="T40" s="309"/>
      <c r="U40" s="309"/>
      <c r="V40" s="309"/>
      <c r="W40" s="57"/>
      <c r="X40" s="309"/>
      <c r="Y40" s="309"/>
    </row>
    <row r="41" spans="1:25" s="4" customFormat="1" ht="15" customHeight="1" x14ac:dyDescent="0.2">
      <c r="A41" s="23" t="s">
        <v>86</v>
      </c>
      <c r="B41" s="24" t="s">
        <v>87</v>
      </c>
      <c r="C41" s="367"/>
      <c r="D41" s="368"/>
      <c r="E41" s="368"/>
      <c r="F41" s="368"/>
      <c r="G41" s="368"/>
      <c r="H41" s="368"/>
      <c r="I41" s="368"/>
      <c r="J41" s="368"/>
      <c r="K41" s="369"/>
      <c r="L41" s="62"/>
      <c r="M41" s="62"/>
      <c r="N41" s="45"/>
      <c r="O41" s="76" t="str">
        <f t="shared" ref="O41:O44" si="7">IF(N41&lt;&gt;0,IF(L41="","Répartir les coûts!  ",""),"")&amp;IF(N41&lt;&gt;0,IF(M41="","Indiquer l'origine!",""),"")</f>
        <v/>
      </c>
      <c r="P41" s="271"/>
      <c r="Q41" s="272"/>
      <c r="R41" s="267">
        <f t="shared" ref="R41:R44" si="8">SUM(P41+Q41)</f>
        <v>0</v>
      </c>
      <c r="S41" s="76"/>
      <c r="T41" s="91" t="str">
        <f>IF(L41="Interne",N41,"-")</f>
        <v>-</v>
      </c>
      <c r="U41" s="91" t="str">
        <f>IF(L41="Apparenté",N41,"-")</f>
        <v>-</v>
      </c>
      <c r="V41" s="91" t="str">
        <f>IF(L41="Externe",N41,"-")</f>
        <v>-</v>
      </c>
      <c r="W41" s="57"/>
      <c r="X41" s="91" t="str">
        <f>IF($M41="Canadien",IF(OR($N41="",$N41=0),"-",$N41),"-")</f>
        <v>-</v>
      </c>
      <c r="Y41" s="91" t="str">
        <f>IF($M41="Non-Canadien",IF(OR($N41="",$N41=0),"-",$N41),"-")</f>
        <v>-</v>
      </c>
    </row>
    <row r="42" spans="1:25" s="4" customFormat="1" ht="15" customHeight="1" x14ac:dyDescent="0.2">
      <c r="A42" s="23" t="s">
        <v>88</v>
      </c>
      <c r="B42" s="24" t="s">
        <v>89</v>
      </c>
      <c r="C42" s="367"/>
      <c r="D42" s="368"/>
      <c r="E42" s="368"/>
      <c r="F42" s="368"/>
      <c r="G42" s="368"/>
      <c r="H42" s="368"/>
      <c r="I42" s="368"/>
      <c r="J42" s="368"/>
      <c r="K42" s="369"/>
      <c r="L42" s="62"/>
      <c r="M42" s="62"/>
      <c r="N42" s="45"/>
      <c r="O42" s="76" t="str">
        <f t="shared" si="7"/>
        <v/>
      </c>
      <c r="P42" s="271"/>
      <c r="Q42" s="272"/>
      <c r="R42" s="267">
        <f t="shared" si="8"/>
        <v>0</v>
      </c>
      <c r="S42" s="76"/>
      <c r="T42" s="91" t="str">
        <f>IF(L42="Interne",N42,"-")</f>
        <v>-</v>
      </c>
      <c r="U42" s="91" t="str">
        <f>IF(L42="Apparenté",N42,"-")</f>
        <v>-</v>
      </c>
      <c r="V42" s="91" t="str">
        <f>IF(L42="Externe",N42,"-")</f>
        <v>-</v>
      </c>
      <c r="W42" s="57"/>
      <c r="X42" s="91" t="str">
        <f>IF($M42="Canadien",IF(OR($N42="",$N42=0),"-",$N42),"-")</f>
        <v>-</v>
      </c>
      <c r="Y42" s="91" t="str">
        <f>IF($M42="Non-Canadien",IF(OR($N42="",$N42=0),"-",$N42),"-")</f>
        <v>-</v>
      </c>
    </row>
    <row r="43" spans="1:25" s="4" customFormat="1" ht="15" customHeight="1" x14ac:dyDescent="0.2">
      <c r="A43" s="23" t="s">
        <v>90</v>
      </c>
      <c r="B43" s="24" t="s">
        <v>91</v>
      </c>
      <c r="C43" s="367"/>
      <c r="D43" s="368"/>
      <c r="E43" s="368"/>
      <c r="F43" s="368"/>
      <c r="G43" s="368"/>
      <c r="H43" s="368"/>
      <c r="I43" s="368"/>
      <c r="J43" s="368"/>
      <c r="K43" s="369"/>
      <c r="L43" s="62"/>
      <c r="M43" s="62"/>
      <c r="N43" s="29"/>
      <c r="O43" s="76" t="str">
        <f t="shared" si="7"/>
        <v/>
      </c>
      <c r="P43" s="271"/>
      <c r="Q43" s="272"/>
      <c r="R43" s="267">
        <f t="shared" si="8"/>
        <v>0</v>
      </c>
      <c r="S43" s="76"/>
      <c r="T43" s="91" t="str">
        <f>IF(L43="Interne",N43,"-")</f>
        <v>-</v>
      </c>
      <c r="U43" s="91" t="str">
        <f>IF(L43="Apparenté",N43,"-")</f>
        <v>-</v>
      </c>
      <c r="V43" s="91" t="str">
        <f>IF(L43="Externe",N43,"-")</f>
        <v>-</v>
      </c>
      <c r="W43" s="57"/>
      <c r="X43" s="91" t="str">
        <f>IF($M43="Canadien",IF(OR($N43="",$N43=0),"-",$N43),"-")</f>
        <v>-</v>
      </c>
      <c r="Y43" s="91" t="str">
        <f>IF($M43="Non-Canadien",IF(OR($N43="",$N43=0),"-",$N43),"-")</f>
        <v>-</v>
      </c>
    </row>
    <row r="44" spans="1:25" s="4" customFormat="1" ht="15" customHeight="1" x14ac:dyDescent="0.2">
      <c r="A44" s="23" t="s">
        <v>92</v>
      </c>
      <c r="B44" s="24" t="s">
        <v>93</v>
      </c>
      <c r="C44" s="367"/>
      <c r="D44" s="368"/>
      <c r="E44" s="368"/>
      <c r="F44" s="368"/>
      <c r="G44" s="368"/>
      <c r="H44" s="368"/>
      <c r="I44" s="368"/>
      <c r="J44" s="368"/>
      <c r="K44" s="369"/>
      <c r="L44" s="62"/>
      <c r="M44" s="62"/>
      <c r="N44" s="45"/>
      <c r="O44" s="76" t="str">
        <f t="shared" si="7"/>
        <v/>
      </c>
      <c r="P44" s="271"/>
      <c r="Q44" s="272"/>
      <c r="R44" s="267">
        <f t="shared" si="8"/>
        <v>0</v>
      </c>
      <c r="S44" s="76"/>
      <c r="T44" s="91" t="str">
        <f>IF(L44="Interne",N44,"-")</f>
        <v>-</v>
      </c>
      <c r="U44" s="91" t="str">
        <f>IF(L44="Apparenté",N44,"-")</f>
        <v>-</v>
      </c>
      <c r="V44" s="91" t="str">
        <f>IF(L44="Externe",N44,"-")</f>
        <v>-</v>
      </c>
      <c r="W44" s="57"/>
      <c r="X44" s="91" t="str">
        <f>IF($M44="Canadien",IF(OR($N44="",$N44=0),"-",$N44),"-")</f>
        <v>-</v>
      </c>
      <c r="Y44" s="91" t="str">
        <f>IF($M44="Non-Canadien",IF(OR($N44="",$N44=0),"-",$N44),"-")</f>
        <v>-</v>
      </c>
    </row>
    <row r="45" spans="1:25" s="5" customFormat="1" ht="15" customHeight="1" thickBot="1" x14ac:dyDescent="0.25">
      <c r="A45" s="36" t="s">
        <v>17</v>
      </c>
      <c r="B45" s="37" t="s">
        <v>408</v>
      </c>
      <c r="C45" s="387"/>
      <c r="D45" s="388"/>
      <c r="E45" s="388"/>
      <c r="F45" s="388"/>
      <c r="G45" s="388"/>
      <c r="H45" s="388"/>
      <c r="I45" s="388"/>
      <c r="J45" s="388"/>
      <c r="K45" s="388"/>
      <c r="L45" s="388"/>
      <c r="M45" s="369"/>
      <c r="N45" s="90">
        <f>ROUND(SUM(N41:N44),0)</f>
        <v>0</v>
      </c>
      <c r="O45" s="76"/>
      <c r="P45" s="268">
        <f>SUM(P41:P44)</f>
        <v>0</v>
      </c>
      <c r="Q45" s="269">
        <f>SUM(Q41:Q44)</f>
        <v>0</v>
      </c>
      <c r="R45" s="270">
        <f>SUM(R41:R44)</f>
        <v>0</v>
      </c>
      <c r="S45" s="76"/>
      <c r="T45" s="136">
        <f>ROUND(SUM(T41:T44),0)</f>
        <v>0</v>
      </c>
      <c r="U45" s="136">
        <f>ROUND(SUM(U41:U44),0)</f>
        <v>0</v>
      </c>
      <c r="V45" s="136">
        <f>ROUND(SUM(V41:V44),0)</f>
        <v>0</v>
      </c>
      <c r="W45" s="57"/>
      <c r="X45" s="136">
        <f>ROUND(SUM(X41:X44),0)</f>
        <v>0</v>
      </c>
      <c r="Y45" s="136">
        <f>ROUND(SUM(Y41:Y44),0)</f>
        <v>0</v>
      </c>
    </row>
    <row r="46" spans="1:25" s="4" customFormat="1" ht="15" customHeight="1" thickBot="1" x14ac:dyDescent="0.25">
      <c r="A46" s="12"/>
      <c r="B46" s="11"/>
      <c r="C46" s="11"/>
      <c r="D46" s="9"/>
      <c r="E46" s="13"/>
      <c r="F46" s="13"/>
      <c r="G46" s="13"/>
      <c r="H46" s="13"/>
      <c r="I46" s="13"/>
      <c r="J46" s="13"/>
      <c r="K46" s="13"/>
      <c r="L46" s="13"/>
      <c r="M46" s="13"/>
      <c r="N46" s="20"/>
      <c r="O46" s="76"/>
      <c r="P46" s="76"/>
      <c r="Q46" s="76"/>
      <c r="R46" s="76"/>
      <c r="S46" s="76"/>
      <c r="W46" s="57"/>
    </row>
    <row r="47" spans="1:25" s="21" customFormat="1" ht="24" customHeight="1" thickBot="1" x14ac:dyDescent="0.25">
      <c r="A47" s="132" t="s">
        <v>94</v>
      </c>
      <c r="B47" s="48"/>
      <c r="C47" s="48"/>
      <c r="D47" s="48"/>
      <c r="E47" s="48"/>
      <c r="F47" s="48"/>
      <c r="G47" s="48"/>
      <c r="H47" s="48"/>
      <c r="I47" s="48"/>
      <c r="J47" s="48"/>
      <c r="K47" s="48"/>
      <c r="L47" s="48"/>
      <c r="M47" s="48"/>
      <c r="N47" s="49"/>
      <c r="O47" s="76"/>
      <c r="S47" s="76"/>
      <c r="W47" s="57"/>
    </row>
    <row r="48" spans="1:25" ht="15" customHeight="1" thickBot="1" x14ac:dyDescent="0.25">
      <c r="A48" s="417" t="s">
        <v>410</v>
      </c>
      <c r="B48" s="418"/>
      <c r="C48" s="418"/>
      <c r="D48" s="418"/>
      <c r="E48" s="418"/>
      <c r="F48" s="418"/>
      <c r="G48" s="418"/>
      <c r="H48" s="418"/>
      <c r="I48" s="418"/>
      <c r="J48" s="418"/>
      <c r="K48" s="418"/>
      <c r="L48" s="418"/>
      <c r="M48" s="418"/>
      <c r="N48" s="419"/>
      <c r="P48" s="288"/>
      <c r="Q48" s="289"/>
      <c r="R48" s="289"/>
    </row>
    <row r="49" spans="1:25" s="2" customFormat="1" ht="20.100000000000001" customHeight="1" thickBot="1" x14ac:dyDescent="0.3">
      <c r="A49" s="34" t="s">
        <v>19</v>
      </c>
      <c r="B49" s="38" t="s">
        <v>95</v>
      </c>
      <c r="C49" s="39"/>
      <c r="D49" s="40"/>
      <c r="E49" s="40"/>
      <c r="F49" s="40"/>
      <c r="G49" s="40"/>
      <c r="H49" s="40"/>
      <c r="I49" s="40"/>
      <c r="J49" s="40"/>
      <c r="K49" s="40"/>
      <c r="L49" s="40"/>
      <c r="M49" s="40"/>
      <c r="N49" s="41"/>
      <c r="O49" s="76"/>
      <c r="P49" s="411" t="s">
        <v>48</v>
      </c>
      <c r="Q49" s="412"/>
      <c r="R49" s="413"/>
      <c r="S49" s="76"/>
      <c r="W49" s="57"/>
    </row>
    <row r="50" spans="1:25" ht="15.75" customHeight="1" x14ac:dyDescent="0.2">
      <c r="A50" s="398" t="s">
        <v>5</v>
      </c>
      <c r="B50" s="385" t="s">
        <v>6</v>
      </c>
      <c r="C50" s="385" t="s">
        <v>96</v>
      </c>
      <c r="D50" s="59" t="s">
        <v>97</v>
      </c>
      <c r="E50" s="376" t="s">
        <v>98</v>
      </c>
      <c r="F50" s="403"/>
      <c r="G50" s="404"/>
      <c r="H50" s="376" t="s">
        <v>99</v>
      </c>
      <c r="I50" s="377"/>
      <c r="J50" s="31" t="s">
        <v>387</v>
      </c>
      <c r="K50" s="31" t="s">
        <v>400</v>
      </c>
      <c r="L50" s="379" t="s">
        <v>100</v>
      </c>
      <c r="M50" s="379" t="s">
        <v>101</v>
      </c>
      <c r="N50" s="391" t="s">
        <v>9</v>
      </c>
      <c r="P50" s="414" t="s">
        <v>373</v>
      </c>
      <c r="Q50" s="415"/>
      <c r="R50" s="416"/>
      <c r="T50" s="423" t="s">
        <v>63</v>
      </c>
      <c r="U50" s="424"/>
      <c r="V50" s="425"/>
      <c r="X50" s="427" t="s">
        <v>64</v>
      </c>
      <c r="Y50" s="428"/>
    </row>
    <row r="51" spans="1:25" ht="47.25" customHeight="1" x14ac:dyDescent="0.2">
      <c r="A51" s="399"/>
      <c r="B51" s="386"/>
      <c r="C51" s="386"/>
      <c r="D51" s="54" t="s">
        <v>102</v>
      </c>
      <c r="E51" s="32" t="s">
        <v>103</v>
      </c>
      <c r="F51" s="32" t="s">
        <v>104</v>
      </c>
      <c r="G51" s="32" t="s">
        <v>105</v>
      </c>
      <c r="H51" s="202" t="s">
        <v>106</v>
      </c>
      <c r="I51" s="202" t="s">
        <v>362</v>
      </c>
      <c r="J51" s="285" t="s">
        <v>402</v>
      </c>
      <c r="K51" s="295" t="s">
        <v>403</v>
      </c>
      <c r="L51" s="380"/>
      <c r="M51" s="380"/>
      <c r="N51" s="392"/>
      <c r="P51" s="156" t="str">
        <f>$P$12</f>
        <v>-</v>
      </c>
      <c r="Q51" s="155" t="str">
        <f>$P$15</f>
        <v>-</v>
      </c>
      <c r="R51" s="225" t="s">
        <v>67</v>
      </c>
      <c r="T51" s="159" t="s">
        <v>10</v>
      </c>
      <c r="U51" s="159" t="s">
        <v>11</v>
      </c>
      <c r="V51" s="159" t="s">
        <v>12</v>
      </c>
      <c r="X51" s="159" t="s">
        <v>13</v>
      </c>
      <c r="Y51" s="159" t="s">
        <v>14</v>
      </c>
    </row>
    <row r="52" spans="1:25" x14ac:dyDescent="0.2">
      <c r="A52" s="417" t="s">
        <v>385</v>
      </c>
      <c r="B52" s="418"/>
      <c r="C52" s="418"/>
      <c r="D52" s="418"/>
      <c r="E52" s="418"/>
      <c r="F52" s="418"/>
      <c r="G52" s="418"/>
      <c r="H52" s="418"/>
      <c r="I52" s="418"/>
      <c r="J52" s="418"/>
      <c r="K52" s="418"/>
      <c r="L52" s="418"/>
      <c r="M52" s="418"/>
      <c r="N52" s="419"/>
      <c r="P52" s="157"/>
      <c r="Q52" s="158"/>
      <c r="R52" s="226"/>
      <c r="T52" s="266"/>
      <c r="U52" s="266"/>
      <c r="V52" s="266"/>
      <c r="X52" s="266"/>
      <c r="Y52" s="266"/>
    </row>
    <row r="53" spans="1:25" ht="24.95" customHeight="1" x14ac:dyDescent="0.2">
      <c r="A53" s="141" t="s">
        <v>107</v>
      </c>
      <c r="B53" s="143" t="s">
        <v>108</v>
      </c>
      <c r="C53" s="24"/>
      <c r="D53" s="54">
        <v>1</v>
      </c>
      <c r="E53" s="28"/>
      <c r="F53" s="28"/>
      <c r="G53" s="28"/>
      <c r="H53" s="201">
        <f t="shared" ref="H53:H60" si="9">SUM(E53:G53)</f>
        <v>0</v>
      </c>
      <c r="I53" s="62"/>
      <c r="J53" s="28"/>
      <c r="K53" s="297"/>
      <c r="L53" s="62"/>
      <c r="M53" s="62"/>
      <c r="N53" s="55">
        <f>K53*J53*H53*D53</f>
        <v>0</v>
      </c>
      <c r="O53" s="76" t="str">
        <f>IF(H53&lt;&gt;0,IF(I53="","Choisir la base de la durée!  ",""),"")&amp;IF(H53&lt;&gt;0,IF(L53="","Répartir les coûts!  ",""),"")&amp;IF(H53&lt;&gt;0,IF(M53="","Indiquer l'origine!",""),"")</f>
        <v/>
      </c>
      <c r="P53" s="271"/>
      <c r="Q53" s="272"/>
      <c r="R53" s="267">
        <f>SUM(P53+Q53)</f>
        <v>0</v>
      </c>
      <c r="T53" s="91" t="str">
        <f t="shared" ref="T53:T60" si="10">IF(L53="Interne",N53,"-")</f>
        <v>-</v>
      </c>
      <c r="U53" s="91" t="str">
        <f t="shared" ref="U53:U60" si="11">IF(L53="Apparenté",N53,"-")</f>
        <v>-</v>
      </c>
      <c r="V53" s="91" t="str">
        <f t="shared" ref="V53:V60" si="12">IF(L53="Externe",N53,"-")</f>
        <v>-</v>
      </c>
      <c r="X53" s="91" t="str">
        <f t="shared" ref="X53:X60" si="13">IF($M53="Canadien",IF(OR($N53="",$N53=0),"-",$N53),"-")</f>
        <v>-</v>
      </c>
      <c r="Y53" s="91" t="str">
        <f t="shared" ref="Y53:Y60" si="14">IF($M53="Non-Canadien",IF(OR($N53="",$N53=0),"-",$N53),"-")</f>
        <v>-</v>
      </c>
    </row>
    <row r="54" spans="1:25" ht="15" customHeight="1" x14ac:dyDescent="0.2">
      <c r="A54" s="23" t="s">
        <v>109</v>
      </c>
      <c r="B54" s="127" t="s">
        <v>110</v>
      </c>
      <c r="C54" s="24"/>
      <c r="D54" s="54">
        <v>1</v>
      </c>
      <c r="E54" s="28"/>
      <c r="F54" s="28"/>
      <c r="G54" s="28"/>
      <c r="H54" s="201">
        <f t="shared" si="9"/>
        <v>0</v>
      </c>
      <c r="I54" s="62"/>
      <c r="J54" s="28"/>
      <c r="K54" s="297"/>
      <c r="L54" s="62"/>
      <c r="M54" s="62"/>
      <c r="N54" s="55">
        <f t="shared" ref="N54:N60" si="15">K54*J54*H54*D54</f>
        <v>0</v>
      </c>
      <c r="O54" s="76" t="str">
        <f t="shared" ref="O54:O60" si="16">IF(H54&lt;&gt;0,IF(I54="","Choisir la base de la durée!  ",""),"")&amp;IF(H54&lt;&gt;0,IF(L54="","Répartir les coûts!  ",""),"")&amp;IF(H54&lt;&gt;0,IF(M54="","Indiquer l'origine!",""),"")</f>
        <v/>
      </c>
      <c r="P54" s="271"/>
      <c r="Q54" s="272"/>
      <c r="R54" s="267">
        <f t="shared" ref="R54:R60" si="17">SUM(P54+Q54)</f>
        <v>0</v>
      </c>
      <c r="T54" s="91" t="str">
        <f t="shared" si="10"/>
        <v>-</v>
      </c>
      <c r="U54" s="91" t="str">
        <f t="shared" si="11"/>
        <v>-</v>
      </c>
      <c r="V54" s="91" t="str">
        <f t="shared" si="12"/>
        <v>-</v>
      </c>
      <c r="X54" s="91" t="str">
        <f t="shared" si="13"/>
        <v>-</v>
      </c>
      <c r="Y54" s="91" t="str">
        <f t="shared" si="14"/>
        <v>-</v>
      </c>
    </row>
    <row r="55" spans="1:25" ht="15" customHeight="1" x14ac:dyDescent="0.2">
      <c r="A55" s="141" t="s">
        <v>111</v>
      </c>
      <c r="B55" s="144" t="s">
        <v>112</v>
      </c>
      <c r="C55" s="24"/>
      <c r="D55" s="54">
        <v>1</v>
      </c>
      <c r="E55" s="28"/>
      <c r="F55" s="28"/>
      <c r="G55" s="28"/>
      <c r="H55" s="201">
        <f t="shared" si="9"/>
        <v>0</v>
      </c>
      <c r="I55" s="62"/>
      <c r="J55" s="28"/>
      <c r="K55" s="297"/>
      <c r="L55" s="62"/>
      <c r="M55" s="62"/>
      <c r="N55" s="55">
        <f t="shared" si="15"/>
        <v>0</v>
      </c>
      <c r="O55" s="76" t="str">
        <f t="shared" si="16"/>
        <v/>
      </c>
      <c r="P55" s="271"/>
      <c r="Q55" s="272"/>
      <c r="R55" s="267">
        <f t="shared" si="17"/>
        <v>0</v>
      </c>
      <c r="T55" s="91" t="str">
        <f t="shared" si="10"/>
        <v>-</v>
      </c>
      <c r="U55" s="91" t="str">
        <f t="shared" si="11"/>
        <v>-</v>
      </c>
      <c r="V55" s="91" t="str">
        <f t="shared" si="12"/>
        <v>-</v>
      </c>
      <c r="X55" s="91" t="str">
        <f t="shared" si="13"/>
        <v>-</v>
      </c>
      <c r="Y55" s="91" t="str">
        <f t="shared" si="14"/>
        <v>-</v>
      </c>
    </row>
    <row r="56" spans="1:25" ht="15" customHeight="1" x14ac:dyDescent="0.2">
      <c r="A56" s="141" t="s">
        <v>113</v>
      </c>
      <c r="B56" s="144" t="s">
        <v>114</v>
      </c>
      <c r="C56" s="24"/>
      <c r="D56" s="54">
        <v>1</v>
      </c>
      <c r="E56" s="28"/>
      <c r="F56" s="28"/>
      <c r="G56" s="28"/>
      <c r="H56" s="201">
        <f t="shared" si="9"/>
        <v>0</v>
      </c>
      <c r="I56" s="62"/>
      <c r="J56" s="28"/>
      <c r="K56" s="297"/>
      <c r="L56" s="62"/>
      <c r="M56" s="62"/>
      <c r="N56" s="55">
        <f t="shared" si="15"/>
        <v>0</v>
      </c>
      <c r="O56" s="76" t="str">
        <f t="shared" si="16"/>
        <v/>
      </c>
      <c r="P56" s="271"/>
      <c r="Q56" s="272"/>
      <c r="R56" s="267">
        <f t="shared" si="17"/>
        <v>0</v>
      </c>
      <c r="T56" s="91" t="str">
        <f t="shared" si="10"/>
        <v>-</v>
      </c>
      <c r="U56" s="91" t="str">
        <f t="shared" si="11"/>
        <v>-</v>
      </c>
      <c r="V56" s="91" t="str">
        <f t="shared" si="12"/>
        <v>-</v>
      </c>
      <c r="X56" s="91" t="str">
        <f t="shared" si="13"/>
        <v>-</v>
      </c>
      <c r="Y56" s="91" t="str">
        <f t="shared" si="14"/>
        <v>-</v>
      </c>
    </row>
    <row r="57" spans="1:25" ht="15" customHeight="1" x14ac:dyDescent="0.2">
      <c r="A57" s="23" t="s">
        <v>115</v>
      </c>
      <c r="B57" s="127" t="s">
        <v>116</v>
      </c>
      <c r="C57" s="24"/>
      <c r="D57" s="54">
        <v>1</v>
      </c>
      <c r="E57" s="28"/>
      <c r="F57" s="28"/>
      <c r="G57" s="28"/>
      <c r="H57" s="201">
        <f t="shared" si="9"/>
        <v>0</v>
      </c>
      <c r="I57" s="62"/>
      <c r="J57" s="56"/>
      <c r="K57" s="298"/>
      <c r="L57" s="62"/>
      <c r="M57" s="62"/>
      <c r="N57" s="55">
        <f t="shared" si="15"/>
        <v>0</v>
      </c>
      <c r="O57" s="76" t="str">
        <f t="shared" si="16"/>
        <v/>
      </c>
      <c r="P57" s="271"/>
      <c r="Q57" s="272"/>
      <c r="R57" s="267">
        <f t="shared" si="17"/>
        <v>0</v>
      </c>
      <c r="T57" s="91" t="str">
        <f t="shared" si="10"/>
        <v>-</v>
      </c>
      <c r="U57" s="91" t="str">
        <f t="shared" si="11"/>
        <v>-</v>
      </c>
      <c r="V57" s="91" t="str">
        <f t="shared" si="12"/>
        <v>-</v>
      </c>
      <c r="X57" s="91" t="str">
        <f t="shared" si="13"/>
        <v>-</v>
      </c>
      <c r="Y57" s="91" t="str">
        <f t="shared" si="14"/>
        <v>-</v>
      </c>
    </row>
    <row r="58" spans="1:25" ht="15" customHeight="1" x14ac:dyDescent="0.2">
      <c r="A58" s="145" t="s">
        <v>117</v>
      </c>
      <c r="B58" s="144" t="s">
        <v>118</v>
      </c>
      <c r="C58" s="24"/>
      <c r="D58" s="23">
        <v>1</v>
      </c>
      <c r="E58" s="56"/>
      <c r="F58" s="56"/>
      <c r="G58" s="56"/>
      <c r="H58" s="201">
        <f t="shared" si="9"/>
        <v>0</v>
      </c>
      <c r="I58" s="62"/>
      <c r="J58" s="56"/>
      <c r="K58" s="298"/>
      <c r="L58" s="62"/>
      <c r="M58" s="62"/>
      <c r="N58" s="55">
        <f t="shared" si="15"/>
        <v>0</v>
      </c>
      <c r="O58" s="76" t="str">
        <f t="shared" si="16"/>
        <v/>
      </c>
      <c r="P58" s="271"/>
      <c r="Q58" s="272"/>
      <c r="R58" s="267">
        <f t="shared" si="17"/>
        <v>0</v>
      </c>
      <c r="T58" s="138" t="str">
        <f t="shared" si="10"/>
        <v>-</v>
      </c>
      <c r="U58" s="138" t="str">
        <f t="shared" si="11"/>
        <v>-</v>
      </c>
      <c r="V58" s="138" t="str">
        <f t="shared" si="12"/>
        <v>-</v>
      </c>
      <c r="X58" s="138" t="str">
        <f t="shared" si="13"/>
        <v>-</v>
      </c>
      <c r="Y58" s="138" t="str">
        <f t="shared" si="14"/>
        <v>-</v>
      </c>
    </row>
    <row r="59" spans="1:25" ht="15" customHeight="1" x14ac:dyDescent="0.2">
      <c r="A59" s="145" t="s">
        <v>119</v>
      </c>
      <c r="B59" s="144" t="s">
        <v>120</v>
      </c>
      <c r="C59" s="24"/>
      <c r="D59" s="54">
        <v>1</v>
      </c>
      <c r="E59" s="28"/>
      <c r="F59" s="28"/>
      <c r="G59" s="28"/>
      <c r="H59" s="201">
        <f t="shared" si="9"/>
        <v>0</v>
      </c>
      <c r="I59" s="62"/>
      <c r="J59" s="56"/>
      <c r="K59" s="298"/>
      <c r="L59" s="62"/>
      <c r="M59" s="62"/>
      <c r="N59" s="55">
        <f t="shared" si="15"/>
        <v>0</v>
      </c>
      <c r="O59" s="76" t="str">
        <f t="shared" si="16"/>
        <v/>
      </c>
      <c r="P59" s="271"/>
      <c r="Q59" s="272"/>
      <c r="R59" s="267">
        <f t="shared" si="17"/>
        <v>0</v>
      </c>
      <c r="T59" s="91" t="str">
        <f t="shared" ref="T59" si="18">IF(L59="Interne",N59,"-")</f>
        <v>-</v>
      </c>
      <c r="U59" s="91" t="str">
        <f t="shared" ref="U59" si="19">IF(L59="Apparenté",N59,"-")</f>
        <v>-</v>
      </c>
      <c r="V59" s="91" t="str">
        <f t="shared" ref="V59" si="20">IF(L59="Externe",N59,"-")</f>
        <v>-</v>
      </c>
      <c r="X59" s="91" t="str">
        <f t="shared" si="13"/>
        <v>-</v>
      </c>
      <c r="Y59" s="91" t="str">
        <f t="shared" si="14"/>
        <v>-</v>
      </c>
    </row>
    <row r="60" spans="1:25" ht="15" customHeight="1" x14ac:dyDescent="0.2">
      <c r="A60" s="23" t="s">
        <v>121</v>
      </c>
      <c r="B60" s="127" t="s">
        <v>93</v>
      </c>
      <c r="C60" s="24"/>
      <c r="D60" s="54">
        <v>1</v>
      </c>
      <c r="E60" s="28"/>
      <c r="F60" s="28"/>
      <c r="G60" s="28"/>
      <c r="H60" s="201">
        <f t="shared" si="9"/>
        <v>0</v>
      </c>
      <c r="I60" s="62"/>
      <c r="J60" s="28"/>
      <c r="K60" s="297"/>
      <c r="L60" s="62"/>
      <c r="M60" s="62"/>
      <c r="N60" s="55">
        <f t="shared" si="15"/>
        <v>0</v>
      </c>
      <c r="O60" s="76" t="str">
        <f t="shared" si="16"/>
        <v/>
      </c>
      <c r="P60" s="271"/>
      <c r="Q60" s="272"/>
      <c r="R60" s="267">
        <f t="shared" si="17"/>
        <v>0</v>
      </c>
      <c r="T60" s="91" t="str">
        <f t="shared" si="10"/>
        <v>-</v>
      </c>
      <c r="U60" s="91" t="str">
        <f t="shared" si="11"/>
        <v>-</v>
      </c>
      <c r="V60" s="91" t="str">
        <f t="shared" si="12"/>
        <v>-</v>
      </c>
      <c r="X60" s="91" t="str">
        <f t="shared" si="13"/>
        <v>-</v>
      </c>
      <c r="Y60" s="91" t="str">
        <f t="shared" si="14"/>
        <v>-</v>
      </c>
    </row>
    <row r="61" spans="1:25" s="2" customFormat="1" ht="15" customHeight="1" thickBot="1" x14ac:dyDescent="0.3">
      <c r="A61" s="36" t="s">
        <v>19</v>
      </c>
      <c r="B61" s="42" t="s">
        <v>122</v>
      </c>
      <c r="C61" s="387"/>
      <c r="D61" s="388"/>
      <c r="E61" s="388"/>
      <c r="F61" s="388"/>
      <c r="G61" s="388"/>
      <c r="H61" s="388"/>
      <c r="I61" s="388"/>
      <c r="J61" s="388"/>
      <c r="K61" s="388"/>
      <c r="L61" s="388"/>
      <c r="M61" s="369"/>
      <c r="N61" s="90">
        <f>ROUND(SUM(N53:N60),0)</f>
        <v>0</v>
      </c>
      <c r="O61" s="76"/>
      <c r="P61" s="268">
        <f>SUM(P53:P60)</f>
        <v>0</v>
      </c>
      <c r="Q61" s="269">
        <f>SUM(Q53:Q60)</f>
        <v>0</v>
      </c>
      <c r="R61" s="270">
        <f>SUM(R53:R60)</f>
        <v>0</v>
      </c>
      <c r="S61" s="76"/>
      <c r="T61" s="136">
        <f>ROUND(SUM(T53:T60),0)</f>
        <v>0</v>
      </c>
      <c r="U61" s="136">
        <f>ROUND(SUM(U53:U60),0)</f>
        <v>0</v>
      </c>
      <c r="V61" s="136">
        <f>ROUND(SUM(V53:V60),0)</f>
        <v>0</v>
      </c>
      <c r="W61" s="57"/>
      <c r="X61" s="136">
        <f>ROUND(SUM(X53:X60),0)</f>
        <v>0</v>
      </c>
      <c r="Y61" s="136">
        <f>ROUND(SUM(Y53:Y60),0)</f>
        <v>0</v>
      </c>
    </row>
    <row r="62" spans="1:25" s="4" customFormat="1" ht="15" customHeight="1" thickBot="1" x14ac:dyDescent="0.3">
      <c r="A62" s="12"/>
      <c r="B62" s="11"/>
      <c r="C62" s="11"/>
      <c r="D62" s="9"/>
      <c r="E62" s="13"/>
      <c r="F62" s="13"/>
      <c r="G62" s="13"/>
      <c r="H62" s="13"/>
      <c r="I62" s="13"/>
      <c r="J62" s="13"/>
      <c r="K62" s="13"/>
      <c r="L62" s="13"/>
      <c r="M62" s="13"/>
      <c r="N62" s="16"/>
      <c r="O62" s="76"/>
      <c r="P62" s="2"/>
      <c r="Q62" s="2"/>
      <c r="R62" s="2"/>
      <c r="S62" s="76"/>
      <c r="W62" s="57"/>
    </row>
    <row r="63" spans="1:25" s="2" customFormat="1" ht="20.100000000000001" customHeight="1" thickBot="1" x14ac:dyDescent="0.3">
      <c r="A63" s="34" t="s">
        <v>20</v>
      </c>
      <c r="B63" s="38" t="s">
        <v>123</v>
      </c>
      <c r="C63" s="39"/>
      <c r="D63" s="40"/>
      <c r="E63" s="40"/>
      <c r="F63" s="40"/>
      <c r="G63" s="40"/>
      <c r="H63" s="40"/>
      <c r="I63" s="40"/>
      <c r="J63" s="40"/>
      <c r="K63" s="40"/>
      <c r="L63" s="40"/>
      <c r="M63" s="40"/>
      <c r="N63" s="41"/>
      <c r="O63" s="76"/>
      <c r="P63" s="411" t="s">
        <v>48</v>
      </c>
      <c r="Q63" s="412"/>
      <c r="R63" s="413"/>
      <c r="S63" s="76"/>
      <c r="W63" s="57"/>
    </row>
    <row r="64" spans="1:25" ht="15.75" customHeight="1" x14ac:dyDescent="0.2">
      <c r="A64" s="398" t="s">
        <v>5</v>
      </c>
      <c r="B64" s="385" t="s">
        <v>6</v>
      </c>
      <c r="C64" s="385" t="s">
        <v>96</v>
      </c>
      <c r="D64" s="59" t="s">
        <v>97</v>
      </c>
      <c r="E64" s="376" t="s">
        <v>98</v>
      </c>
      <c r="F64" s="403"/>
      <c r="G64" s="404"/>
      <c r="H64" s="376" t="s">
        <v>99</v>
      </c>
      <c r="I64" s="377"/>
      <c r="J64" s="31" t="s">
        <v>387</v>
      </c>
      <c r="K64" s="31" t="s">
        <v>400</v>
      </c>
      <c r="L64" s="379" t="s">
        <v>100</v>
      </c>
      <c r="M64" s="379" t="s">
        <v>101</v>
      </c>
      <c r="N64" s="391" t="s">
        <v>9</v>
      </c>
      <c r="P64" s="414" t="s">
        <v>373</v>
      </c>
      <c r="Q64" s="415"/>
      <c r="R64" s="416"/>
      <c r="T64" s="423" t="s">
        <v>63</v>
      </c>
      <c r="U64" s="424"/>
      <c r="V64" s="425"/>
      <c r="X64" s="427" t="s">
        <v>64</v>
      </c>
      <c r="Y64" s="428"/>
    </row>
    <row r="65" spans="1:25" ht="39.950000000000003" customHeight="1" x14ac:dyDescent="0.2">
      <c r="A65" s="399"/>
      <c r="B65" s="386"/>
      <c r="C65" s="386"/>
      <c r="D65" s="54" t="s">
        <v>102</v>
      </c>
      <c r="E65" s="32" t="s">
        <v>103</v>
      </c>
      <c r="F65" s="32" t="s">
        <v>104</v>
      </c>
      <c r="G65" s="32" t="s">
        <v>105</v>
      </c>
      <c r="H65" s="202" t="s">
        <v>106</v>
      </c>
      <c r="I65" s="202" t="s">
        <v>362</v>
      </c>
      <c r="J65" s="285" t="s">
        <v>402</v>
      </c>
      <c r="K65" s="295" t="s">
        <v>403</v>
      </c>
      <c r="L65" s="380"/>
      <c r="M65" s="380"/>
      <c r="N65" s="392"/>
      <c r="P65" s="156" t="str">
        <f>$P$12</f>
        <v>-</v>
      </c>
      <c r="Q65" s="155" t="str">
        <f>$P$15</f>
        <v>-</v>
      </c>
      <c r="R65" s="225" t="s">
        <v>67</v>
      </c>
      <c r="T65" s="159" t="s">
        <v>10</v>
      </c>
      <c r="U65" s="159" t="s">
        <v>11</v>
      </c>
      <c r="V65" s="159" t="s">
        <v>12</v>
      </c>
      <c r="X65" s="159" t="s">
        <v>13</v>
      </c>
      <c r="Y65" s="159" t="s">
        <v>14</v>
      </c>
    </row>
    <row r="66" spans="1:25" ht="15" customHeight="1" x14ac:dyDescent="0.2">
      <c r="A66" s="141" t="s">
        <v>124</v>
      </c>
      <c r="B66" s="144" t="s">
        <v>399</v>
      </c>
      <c r="C66" s="24"/>
      <c r="D66" s="54">
        <v>1</v>
      </c>
      <c r="E66" s="28"/>
      <c r="F66" s="28"/>
      <c r="G66" s="28"/>
      <c r="H66" s="201">
        <f t="shared" ref="H66:H74" si="21">SUM(E66:G66)</f>
        <v>0</v>
      </c>
      <c r="I66" s="62"/>
      <c r="J66" s="28"/>
      <c r="K66" s="297"/>
      <c r="L66" s="62"/>
      <c r="M66" s="62"/>
      <c r="N66" s="55">
        <f t="shared" ref="N66:N74" si="22">K66*J66*H66*D66</f>
        <v>0</v>
      </c>
      <c r="O66" s="76" t="str">
        <f t="shared" ref="O66:O74" si="23">IF(H66&lt;&gt;0,IF(I66="","Choisir la base de la durée!  ",""),"")&amp;IF(H66&lt;&gt;0,IF(L66="","Répartir les coûts!  ",""),"")&amp;IF(H66&lt;&gt;0,IF(M66="","Indiquer l'origine!",""),"")</f>
        <v/>
      </c>
      <c r="P66" s="271"/>
      <c r="Q66" s="272"/>
      <c r="R66" s="267">
        <f t="shared" ref="R66:R74" si="24">SUM(P66+Q66)</f>
        <v>0</v>
      </c>
      <c r="T66" s="91" t="str">
        <f t="shared" ref="T66:T74" si="25">IF(L66="Interne",N66,"-")</f>
        <v>-</v>
      </c>
      <c r="U66" s="91" t="str">
        <f t="shared" ref="U66:U74" si="26">IF(L66="Apparenté",N66,"-")</f>
        <v>-</v>
      </c>
      <c r="V66" s="91" t="str">
        <f t="shared" ref="V66:V74" si="27">IF(L66="Externe",N66,"-")</f>
        <v>-</v>
      </c>
      <c r="X66" s="91" t="str">
        <f t="shared" ref="X66:X74" si="28">IF($M66="Canadien",IF(OR($N66="",$N66=0),"-",$N66),"-")</f>
        <v>-</v>
      </c>
      <c r="Y66" s="91" t="str">
        <f t="shared" ref="Y66:Y74" si="29">IF($M66="Non-Canadien",IF(OR($N66="",$N66=0),"-",$N66),"-")</f>
        <v>-</v>
      </c>
    </row>
    <row r="67" spans="1:25" ht="15" customHeight="1" x14ac:dyDescent="0.2">
      <c r="A67" s="23" t="s">
        <v>125</v>
      </c>
      <c r="B67" s="127" t="s">
        <v>126</v>
      </c>
      <c r="C67" s="24"/>
      <c r="D67" s="54">
        <v>1</v>
      </c>
      <c r="E67" s="28"/>
      <c r="F67" s="28"/>
      <c r="G67" s="28"/>
      <c r="H67" s="201">
        <f t="shared" si="21"/>
        <v>0</v>
      </c>
      <c r="I67" s="62"/>
      <c r="J67" s="28"/>
      <c r="K67" s="297"/>
      <c r="L67" s="62"/>
      <c r="M67" s="62"/>
      <c r="N67" s="55">
        <f t="shared" si="22"/>
        <v>0</v>
      </c>
      <c r="O67" s="76" t="str">
        <f t="shared" si="23"/>
        <v/>
      </c>
      <c r="P67" s="271"/>
      <c r="Q67" s="272"/>
      <c r="R67" s="267">
        <f t="shared" si="24"/>
        <v>0</v>
      </c>
      <c r="T67" s="91" t="str">
        <f t="shared" si="25"/>
        <v>-</v>
      </c>
      <c r="U67" s="91" t="str">
        <f t="shared" si="26"/>
        <v>-</v>
      </c>
      <c r="V67" s="91" t="str">
        <f t="shared" si="27"/>
        <v>-</v>
      </c>
      <c r="X67" s="91" t="str">
        <f t="shared" si="28"/>
        <v>-</v>
      </c>
      <c r="Y67" s="91" t="str">
        <f t="shared" si="29"/>
        <v>-</v>
      </c>
    </row>
    <row r="68" spans="1:25" s="5" customFormat="1" ht="15" customHeight="1" x14ac:dyDescent="0.2">
      <c r="A68" s="23" t="s">
        <v>127</v>
      </c>
      <c r="B68" s="127" t="s">
        <v>128</v>
      </c>
      <c r="C68" s="24"/>
      <c r="D68" s="54">
        <v>1</v>
      </c>
      <c r="E68" s="28"/>
      <c r="F68" s="28"/>
      <c r="G68" s="28"/>
      <c r="H68" s="201">
        <f t="shared" si="21"/>
        <v>0</v>
      </c>
      <c r="I68" s="62"/>
      <c r="J68" s="28"/>
      <c r="K68" s="297"/>
      <c r="L68" s="62"/>
      <c r="M68" s="62"/>
      <c r="N68" s="55">
        <f t="shared" si="22"/>
        <v>0</v>
      </c>
      <c r="O68" s="76" t="str">
        <f t="shared" si="23"/>
        <v/>
      </c>
      <c r="P68" s="271"/>
      <c r="Q68" s="272"/>
      <c r="R68" s="267">
        <f t="shared" si="24"/>
        <v>0</v>
      </c>
      <c r="S68" s="76"/>
      <c r="T68" s="91" t="str">
        <f t="shared" si="25"/>
        <v>-</v>
      </c>
      <c r="U68" s="91" t="str">
        <f t="shared" si="26"/>
        <v>-</v>
      </c>
      <c r="V68" s="91" t="str">
        <f t="shared" si="27"/>
        <v>-</v>
      </c>
      <c r="W68" s="57"/>
      <c r="X68" s="91" t="str">
        <f t="shared" si="28"/>
        <v>-</v>
      </c>
      <c r="Y68" s="91" t="str">
        <f t="shared" si="29"/>
        <v>-</v>
      </c>
    </row>
    <row r="69" spans="1:25" s="5" customFormat="1" ht="15" customHeight="1" x14ac:dyDescent="0.2">
      <c r="A69" s="23" t="s">
        <v>129</v>
      </c>
      <c r="B69" s="127" t="s">
        <v>130</v>
      </c>
      <c r="C69" s="24"/>
      <c r="D69" s="54">
        <v>1</v>
      </c>
      <c r="E69" s="28"/>
      <c r="F69" s="28"/>
      <c r="G69" s="28"/>
      <c r="H69" s="201">
        <f t="shared" si="21"/>
        <v>0</v>
      </c>
      <c r="I69" s="62"/>
      <c r="J69" s="28"/>
      <c r="K69" s="297"/>
      <c r="L69" s="62"/>
      <c r="M69" s="62"/>
      <c r="N69" s="55">
        <f t="shared" si="22"/>
        <v>0</v>
      </c>
      <c r="O69" s="76" t="str">
        <f t="shared" si="23"/>
        <v/>
      </c>
      <c r="P69" s="271"/>
      <c r="Q69" s="272"/>
      <c r="R69" s="267">
        <f t="shared" si="24"/>
        <v>0</v>
      </c>
      <c r="S69" s="76"/>
      <c r="T69" s="91" t="str">
        <f t="shared" si="25"/>
        <v>-</v>
      </c>
      <c r="U69" s="91" t="str">
        <f t="shared" si="26"/>
        <v>-</v>
      </c>
      <c r="V69" s="91" t="str">
        <f t="shared" si="27"/>
        <v>-</v>
      </c>
      <c r="W69" s="57"/>
      <c r="X69" s="91" t="str">
        <f t="shared" si="28"/>
        <v>-</v>
      </c>
      <c r="Y69" s="91" t="str">
        <f t="shared" si="29"/>
        <v>-</v>
      </c>
    </row>
    <row r="70" spans="1:25" s="4" customFormat="1" ht="15" customHeight="1" x14ac:dyDescent="0.2">
      <c r="A70" s="23" t="s">
        <v>131</v>
      </c>
      <c r="B70" s="127" t="s">
        <v>132</v>
      </c>
      <c r="C70" s="24"/>
      <c r="D70" s="54">
        <v>1</v>
      </c>
      <c r="E70" s="28"/>
      <c r="F70" s="28"/>
      <c r="G70" s="28"/>
      <c r="H70" s="201">
        <f t="shared" si="21"/>
        <v>0</v>
      </c>
      <c r="I70" s="62"/>
      <c r="J70" s="28"/>
      <c r="K70" s="297"/>
      <c r="L70" s="62"/>
      <c r="M70" s="62"/>
      <c r="N70" s="55">
        <f t="shared" si="22"/>
        <v>0</v>
      </c>
      <c r="O70" s="76" t="str">
        <f t="shared" si="23"/>
        <v/>
      </c>
      <c r="P70" s="271"/>
      <c r="Q70" s="272"/>
      <c r="R70" s="267">
        <f t="shared" si="24"/>
        <v>0</v>
      </c>
      <c r="S70" s="76"/>
      <c r="T70" s="91" t="str">
        <f t="shared" si="25"/>
        <v>-</v>
      </c>
      <c r="U70" s="91" t="str">
        <f t="shared" si="26"/>
        <v>-</v>
      </c>
      <c r="V70" s="91" t="str">
        <f t="shared" si="27"/>
        <v>-</v>
      </c>
      <c r="W70" s="57"/>
      <c r="X70" s="91" t="str">
        <f t="shared" si="28"/>
        <v>-</v>
      </c>
      <c r="Y70" s="91" t="str">
        <f t="shared" si="29"/>
        <v>-</v>
      </c>
    </row>
    <row r="71" spans="1:25" s="6" customFormat="1" ht="15" customHeight="1" x14ac:dyDescent="0.2">
      <c r="A71" s="23" t="s">
        <v>133</v>
      </c>
      <c r="B71" s="127" t="s">
        <v>134</v>
      </c>
      <c r="C71" s="24"/>
      <c r="D71" s="54">
        <v>1</v>
      </c>
      <c r="E71" s="28"/>
      <c r="F71" s="28"/>
      <c r="G71" s="28"/>
      <c r="H71" s="201">
        <f t="shared" si="21"/>
        <v>0</v>
      </c>
      <c r="I71" s="62"/>
      <c r="J71" s="28"/>
      <c r="K71" s="297"/>
      <c r="L71" s="62"/>
      <c r="M71" s="62"/>
      <c r="N71" s="55">
        <f t="shared" si="22"/>
        <v>0</v>
      </c>
      <c r="O71" s="76" t="str">
        <f t="shared" si="23"/>
        <v/>
      </c>
      <c r="P71" s="271"/>
      <c r="Q71" s="272"/>
      <c r="R71" s="267">
        <f t="shared" si="24"/>
        <v>0</v>
      </c>
      <c r="S71" s="76"/>
      <c r="T71" s="91" t="str">
        <f t="shared" si="25"/>
        <v>-</v>
      </c>
      <c r="U71" s="91" t="str">
        <f t="shared" si="26"/>
        <v>-</v>
      </c>
      <c r="V71" s="91" t="str">
        <f t="shared" si="27"/>
        <v>-</v>
      </c>
      <c r="W71" s="57"/>
      <c r="X71" s="91" t="str">
        <f t="shared" si="28"/>
        <v>-</v>
      </c>
      <c r="Y71" s="91" t="str">
        <f t="shared" si="29"/>
        <v>-</v>
      </c>
    </row>
    <row r="72" spans="1:25" s="5" customFormat="1" ht="15" customHeight="1" x14ac:dyDescent="0.2">
      <c r="A72" s="23" t="s">
        <v>135</v>
      </c>
      <c r="B72" s="127" t="s">
        <v>136</v>
      </c>
      <c r="C72" s="24"/>
      <c r="D72" s="54">
        <v>1</v>
      </c>
      <c r="E72" s="28"/>
      <c r="F72" s="28"/>
      <c r="G72" s="28"/>
      <c r="H72" s="201">
        <f t="shared" si="21"/>
        <v>0</v>
      </c>
      <c r="I72" s="62"/>
      <c r="J72" s="28"/>
      <c r="K72" s="297"/>
      <c r="L72" s="62"/>
      <c r="M72" s="62"/>
      <c r="N72" s="55">
        <f t="shared" si="22"/>
        <v>0</v>
      </c>
      <c r="O72" s="76" t="str">
        <f t="shared" si="23"/>
        <v/>
      </c>
      <c r="P72" s="271"/>
      <c r="Q72" s="272"/>
      <c r="R72" s="267">
        <f t="shared" si="24"/>
        <v>0</v>
      </c>
      <c r="S72" s="76"/>
      <c r="T72" s="91" t="str">
        <f t="shared" si="25"/>
        <v>-</v>
      </c>
      <c r="U72" s="91" t="str">
        <f t="shared" si="26"/>
        <v>-</v>
      </c>
      <c r="V72" s="91" t="str">
        <f t="shared" si="27"/>
        <v>-</v>
      </c>
      <c r="W72" s="57"/>
      <c r="X72" s="91" t="str">
        <f t="shared" si="28"/>
        <v>-</v>
      </c>
      <c r="Y72" s="91" t="str">
        <f t="shared" si="29"/>
        <v>-</v>
      </c>
    </row>
    <row r="73" spans="1:25" ht="15" customHeight="1" x14ac:dyDescent="0.2">
      <c r="A73" s="23" t="s">
        <v>137</v>
      </c>
      <c r="B73" s="127" t="s">
        <v>138</v>
      </c>
      <c r="C73" s="24"/>
      <c r="D73" s="54">
        <v>1</v>
      </c>
      <c r="E73" s="28"/>
      <c r="F73" s="28"/>
      <c r="G73" s="28"/>
      <c r="H73" s="201">
        <f t="shared" si="21"/>
        <v>0</v>
      </c>
      <c r="I73" s="62"/>
      <c r="J73" s="28"/>
      <c r="K73" s="297"/>
      <c r="L73" s="62"/>
      <c r="M73" s="62"/>
      <c r="N73" s="55">
        <f t="shared" si="22"/>
        <v>0</v>
      </c>
      <c r="O73" s="76" t="str">
        <f t="shared" si="23"/>
        <v/>
      </c>
      <c r="P73" s="271"/>
      <c r="Q73" s="272"/>
      <c r="R73" s="267">
        <f t="shared" si="24"/>
        <v>0</v>
      </c>
      <c r="T73" s="91" t="str">
        <f t="shared" si="25"/>
        <v>-</v>
      </c>
      <c r="U73" s="91" t="str">
        <f t="shared" si="26"/>
        <v>-</v>
      </c>
      <c r="V73" s="91" t="str">
        <f t="shared" si="27"/>
        <v>-</v>
      </c>
      <c r="X73" s="91" t="str">
        <f t="shared" si="28"/>
        <v>-</v>
      </c>
      <c r="Y73" s="91" t="str">
        <f t="shared" si="29"/>
        <v>-</v>
      </c>
    </row>
    <row r="74" spans="1:25" ht="15" customHeight="1" x14ac:dyDescent="0.2">
      <c r="A74" s="23" t="s">
        <v>139</v>
      </c>
      <c r="B74" s="127" t="s">
        <v>93</v>
      </c>
      <c r="C74" s="24"/>
      <c r="D74" s="54">
        <v>1</v>
      </c>
      <c r="E74" s="28"/>
      <c r="F74" s="28"/>
      <c r="G74" s="28"/>
      <c r="H74" s="201">
        <f t="shared" si="21"/>
        <v>0</v>
      </c>
      <c r="I74" s="62"/>
      <c r="J74" s="28"/>
      <c r="K74" s="297"/>
      <c r="L74" s="62"/>
      <c r="M74" s="62"/>
      <c r="N74" s="55">
        <f t="shared" si="22"/>
        <v>0</v>
      </c>
      <c r="O74" s="76" t="str">
        <f t="shared" si="23"/>
        <v/>
      </c>
      <c r="P74" s="271"/>
      <c r="Q74" s="272"/>
      <c r="R74" s="267">
        <f t="shared" si="24"/>
        <v>0</v>
      </c>
      <c r="T74" s="91" t="str">
        <f t="shared" si="25"/>
        <v>-</v>
      </c>
      <c r="U74" s="91" t="str">
        <f t="shared" si="26"/>
        <v>-</v>
      </c>
      <c r="V74" s="91" t="str">
        <f t="shared" si="27"/>
        <v>-</v>
      </c>
      <c r="X74" s="91" t="str">
        <f t="shared" si="28"/>
        <v>-</v>
      </c>
      <c r="Y74" s="91" t="str">
        <f t="shared" si="29"/>
        <v>-</v>
      </c>
    </row>
    <row r="75" spans="1:25" s="5" customFormat="1" ht="15" customHeight="1" thickBot="1" x14ac:dyDescent="0.25">
      <c r="A75" s="36" t="s">
        <v>20</v>
      </c>
      <c r="B75" s="42" t="s">
        <v>140</v>
      </c>
      <c r="C75" s="387"/>
      <c r="D75" s="388"/>
      <c r="E75" s="388"/>
      <c r="F75" s="388"/>
      <c r="G75" s="388"/>
      <c r="H75" s="388"/>
      <c r="I75" s="388"/>
      <c r="J75" s="388"/>
      <c r="K75" s="388"/>
      <c r="L75" s="388"/>
      <c r="M75" s="369"/>
      <c r="N75" s="90">
        <f>ROUND(SUM(N66:N74),0)</f>
        <v>0</v>
      </c>
      <c r="O75" s="76"/>
      <c r="P75" s="268">
        <f>SUM(P66:P74)</f>
        <v>0</v>
      </c>
      <c r="Q75" s="269">
        <f>SUM(Q66:Q74)</f>
        <v>0</v>
      </c>
      <c r="R75" s="270">
        <f>SUM(R66:R74)</f>
        <v>0</v>
      </c>
      <c r="S75" s="76"/>
      <c r="T75" s="136">
        <f>ROUND(SUM(T66:T74),0)</f>
        <v>0</v>
      </c>
      <c r="U75" s="136">
        <f>ROUND(SUM(U66:U74),0)</f>
        <v>0</v>
      </c>
      <c r="V75" s="136">
        <f>ROUND(SUM(V66:V74),0)</f>
        <v>0</v>
      </c>
      <c r="W75" s="57"/>
      <c r="X75" s="136">
        <f>ROUND(SUM(X66:X74),0)</f>
        <v>0</v>
      </c>
      <c r="Y75" s="136">
        <f>ROUND(SUM(Y66:Y74),0)</f>
        <v>0</v>
      </c>
    </row>
    <row r="76" spans="1:25" s="4" customFormat="1" ht="15" customHeight="1" thickBot="1" x14ac:dyDescent="0.25">
      <c r="A76" s="12"/>
      <c r="B76" s="11"/>
      <c r="C76" s="14"/>
      <c r="D76" s="15"/>
      <c r="E76" s="15"/>
      <c r="F76" s="15"/>
      <c r="G76" s="15"/>
      <c r="H76" s="15"/>
      <c r="I76" s="15"/>
      <c r="J76" s="15"/>
      <c r="K76" s="15"/>
      <c r="L76" s="15"/>
      <c r="M76" s="15"/>
      <c r="N76" s="17"/>
      <c r="O76" s="76"/>
      <c r="P76" s="76"/>
      <c r="Q76" s="76"/>
      <c r="R76" s="76"/>
      <c r="S76" s="76"/>
      <c r="T76" s="5"/>
      <c r="W76" s="57"/>
    </row>
    <row r="77" spans="1:25" s="2" customFormat="1" ht="20.100000000000001" customHeight="1" thickBot="1" x14ac:dyDescent="0.3">
      <c r="A77" s="34" t="str">
        <f>"06"</f>
        <v>06</v>
      </c>
      <c r="B77" s="38" t="s">
        <v>141</v>
      </c>
      <c r="C77" s="39"/>
      <c r="D77" s="40"/>
      <c r="E77" s="40"/>
      <c r="F77" s="40"/>
      <c r="G77" s="40"/>
      <c r="H77" s="40"/>
      <c r="I77" s="40"/>
      <c r="J77" s="40"/>
      <c r="K77" s="40"/>
      <c r="L77" s="40"/>
      <c r="M77" s="40"/>
      <c r="N77" s="41"/>
      <c r="O77" s="76"/>
      <c r="P77" s="411" t="s">
        <v>48</v>
      </c>
      <c r="Q77" s="412"/>
      <c r="R77" s="413"/>
      <c r="S77" s="76"/>
      <c r="W77" s="57"/>
    </row>
    <row r="78" spans="1:25" ht="15.75" customHeight="1" x14ac:dyDescent="0.2">
      <c r="A78" s="398" t="s">
        <v>5</v>
      </c>
      <c r="B78" s="385" t="s">
        <v>6</v>
      </c>
      <c r="C78" s="385" t="s">
        <v>96</v>
      </c>
      <c r="D78" s="59" t="s">
        <v>97</v>
      </c>
      <c r="E78" s="376" t="s">
        <v>98</v>
      </c>
      <c r="F78" s="403"/>
      <c r="G78" s="404"/>
      <c r="H78" s="376" t="s">
        <v>99</v>
      </c>
      <c r="I78" s="377"/>
      <c r="J78" s="31" t="s">
        <v>387</v>
      </c>
      <c r="K78" s="31" t="s">
        <v>400</v>
      </c>
      <c r="L78" s="379" t="s">
        <v>100</v>
      </c>
      <c r="M78" s="379" t="s">
        <v>101</v>
      </c>
      <c r="N78" s="391" t="s">
        <v>9</v>
      </c>
      <c r="P78" s="414" t="s">
        <v>373</v>
      </c>
      <c r="Q78" s="415"/>
      <c r="R78" s="416"/>
      <c r="T78" s="423" t="s">
        <v>63</v>
      </c>
      <c r="U78" s="424"/>
      <c r="V78" s="425"/>
      <c r="X78" s="427" t="s">
        <v>64</v>
      </c>
      <c r="Y78" s="428"/>
    </row>
    <row r="79" spans="1:25" ht="39.950000000000003" customHeight="1" x14ac:dyDescent="0.2">
      <c r="A79" s="399"/>
      <c r="B79" s="386"/>
      <c r="C79" s="386"/>
      <c r="D79" s="54" t="s">
        <v>102</v>
      </c>
      <c r="E79" s="32" t="s">
        <v>103</v>
      </c>
      <c r="F79" s="32" t="s">
        <v>104</v>
      </c>
      <c r="G79" s="32" t="s">
        <v>105</v>
      </c>
      <c r="H79" s="202" t="s">
        <v>106</v>
      </c>
      <c r="I79" s="202" t="s">
        <v>362</v>
      </c>
      <c r="J79" s="285" t="s">
        <v>402</v>
      </c>
      <c r="K79" s="295" t="s">
        <v>403</v>
      </c>
      <c r="L79" s="380"/>
      <c r="M79" s="380"/>
      <c r="N79" s="392"/>
      <c r="P79" s="156" t="str">
        <f>$P$12</f>
        <v>-</v>
      </c>
      <c r="Q79" s="155" t="str">
        <f>$P$15</f>
        <v>-</v>
      </c>
      <c r="R79" s="225" t="s">
        <v>67</v>
      </c>
      <c r="T79" s="159" t="s">
        <v>10</v>
      </c>
      <c r="U79" s="159" t="s">
        <v>11</v>
      </c>
      <c r="V79" s="159" t="s">
        <v>12</v>
      </c>
      <c r="X79" s="159" t="s">
        <v>13</v>
      </c>
      <c r="Y79" s="159" t="s">
        <v>14</v>
      </c>
    </row>
    <row r="80" spans="1:25" ht="15" customHeight="1" x14ac:dyDescent="0.2">
      <c r="A80" s="141" t="s">
        <v>142</v>
      </c>
      <c r="B80" s="146" t="s">
        <v>143</v>
      </c>
      <c r="C80" s="24"/>
      <c r="D80" s="54">
        <v>1</v>
      </c>
      <c r="E80" s="28"/>
      <c r="F80" s="28"/>
      <c r="G80" s="28"/>
      <c r="H80" s="201">
        <f t="shared" ref="H80:H85" si="30">SUM(E80:G80)</f>
        <v>0</v>
      </c>
      <c r="I80" s="62"/>
      <c r="J80" s="28"/>
      <c r="K80" s="297"/>
      <c r="L80" s="62"/>
      <c r="M80" s="62"/>
      <c r="N80" s="55">
        <f t="shared" ref="N80:N85" si="31">K80*J80*H80*D80</f>
        <v>0</v>
      </c>
      <c r="O80" s="76" t="str">
        <f t="shared" ref="O80:O85" si="32">IF(H80&lt;&gt;0,IF(I80="","Choisir la base de la durée!  ",""),"")&amp;IF(H80&lt;&gt;0,IF(L80="","Répartir les coûts!  ",""),"")&amp;IF(H80&lt;&gt;0,IF(M80="","Indiquer l'origine!",""),"")</f>
        <v/>
      </c>
      <c r="P80" s="271"/>
      <c r="Q80" s="272"/>
      <c r="R80" s="267">
        <f t="shared" ref="R80:R85" si="33">SUM(P80+Q80)</f>
        <v>0</v>
      </c>
      <c r="T80" s="91" t="str">
        <f t="shared" ref="T80" si="34">IF(L80="Interne",N80,"-")</f>
        <v>-</v>
      </c>
      <c r="U80" s="91" t="str">
        <f t="shared" ref="U80" si="35">IF(L80="Apparenté",N80,"-")</f>
        <v>-</v>
      </c>
      <c r="V80" s="91" t="str">
        <f t="shared" ref="V80" si="36">IF(L80="Externe",N80,"-")</f>
        <v>-</v>
      </c>
      <c r="X80" s="91" t="str">
        <f t="shared" ref="X80:X85" si="37">IF($M80="Canadien",IF(OR($N80="",$N80=0),"-",$N80),"-")</f>
        <v>-</v>
      </c>
      <c r="Y80" s="91" t="str">
        <f t="shared" ref="Y80:Y85" si="38">IF($M80="Non-Canadien",IF(OR($N80="",$N80=0),"-",$N80),"-")</f>
        <v>-</v>
      </c>
    </row>
    <row r="81" spans="1:25" ht="15" customHeight="1" x14ac:dyDescent="0.2">
      <c r="A81" s="23" t="s">
        <v>144</v>
      </c>
      <c r="B81" s="24" t="s">
        <v>145</v>
      </c>
      <c r="C81" s="24"/>
      <c r="D81" s="54">
        <v>1</v>
      </c>
      <c r="E81" s="28"/>
      <c r="F81" s="28"/>
      <c r="G81" s="28"/>
      <c r="H81" s="201">
        <f t="shared" si="30"/>
        <v>0</v>
      </c>
      <c r="I81" s="62"/>
      <c r="J81" s="28"/>
      <c r="K81" s="297"/>
      <c r="L81" s="62"/>
      <c r="M81" s="62"/>
      <c r="N81" s="55">
        <f t="shared" si="31"/>
        <v>0</v>
      </c>
      <c r="O81" s="76" t="str">
        <f t="shared" si="32"/>
        <v/>
      </c>
      <c r="P81" s="271"/>
      <c r="Q81" s="272"/>
      <c r="R81" s="267">
        <f t="shared" si="33"/>
        <v>0</v>
      </c>
      <c r="T81" s="91" t="str">
        <f t="shared" ref="T81:T85" si="39">IF(L81="Interne",N81,"-")</f>
        <v>-</v>
      </c>
      <c r="U81" s="91" t="str">
        <f t="shared" ref="U81:U85" si="40">IF(L81="Apparenté",N81,"-")</f>
        <v>-</v>
      </c>
      <c r="V81" s="91" t="str">
        <f t="shared" ref="V81:V85" si="41">IF(L81="Externe",N81,"-")</f>
        <v>-</v>
      </c>
      <c r="X81" s="91" t="str">
        <f t="shared" si="37"/>
        <v>-</v>
      </c>
      <c r="Y81" s="91" t="str">
        <f t="shared" si="38"/>
        <v>-</v>
      </c>
    </row>
    <row r="82" spans="1:25" ht="15" customHeight="1" x14ac:dyDescent="0.2">
      <c r="A82" s="23" t="s">
        <v>146</v>
      </c>
      <c r="B82" s="24" t="s">
        <v>147</v>
      </c>
      <c r="C82" s="24"/>
      <c r="D82" s="54">
        <v>1</v>
      </c>
      <c r="E82" s="28"/>
      <c r="F82" s="28"/>
      <c r="G82" s="28"/>
      <c r="H82" s="201">
        <f t="shared" si="30"/>
        <v>0</v>
      </c>
      <c r="I82" s="62"/>
      <c r="J82" s="28"/>
      <c r="K82" s="297"/>
      <c r="L82" s="62"/>
      <c r="M82" s="62"/>
      <c r="N82" s="55">
        <f t="shared" si="31"/>
        <v>0</v>
      </c>
      <c r="O82" s="76" t="str">
        <f t="shared" si="32"/>
        <v/>
      </c>
      <c r="P82" s="271"/>
      <c r="Q82" s="272"/>
      <c r="R82" s="267">
        <f t="shared" si="33"/>
        <v>0</v>
      </c>
      <c r="T82" s="91" t="str">
        <f t="shared" si="39"/>
        <v>-</v>
      </c>
      <c r="U82" s="91" t="str">
        <f t="shared" si="40"/>
        <v>-</v>
      </c>
      <c r="V82" s="91" t="str">
        <f t="shared" si="41"/>
        <v>-</v>
      </c>
      <c r="X82" s="91" t="str">
        <f t="shared" si="37"/>
        <v>-</v>
      </c>
      <c r="Y82" s="91" t="str">
        <f t="shared" si="38"/>
        <v>-</v>
      </c>
    </row>
    <row r="83" spans="1:25" ht="15" customHeight="1" x14ac:dyDescent="0.2">
      <c r="A83" s="35" t="s">
        <v>148</v>
      </c>
      <c r="B83" s="24" t="s">
        <v>149</v>
      </c>
      <c r="C83" s="24"/>
      <c r="D83" s="54">
        <v>1</v>
      </c>
      <c r="E83" s="28"/>
      <c r="F83" s="28"/>
      <c r="G83" s="28"/>
      <c r="H83" s="201">
        <f t="shared" si="30"/>
        <v>0</v>
      </c>
      <c r="I83" s="62"/>
      <c r="J83" s="28"/>
      <c r="K83" s="297"/>
      <c r="L83" s="62"/>
      <c r="M83" s="62"/>
      <c r="N83" s="55">
        <f t="shared" si="31"/>
        <v>0</v>
      </c>
      <c r="O83" s="76" t="str">
        <f t="shared" si="32"/>
        <v/>
      </c>
      <c r="P83" s="271"/>
      <c r="Q83" s="272"/>
      <c r="R83" s="267">
        <f t="shared" si="33"/>
        <v>0</v>
      </c>
      <c r="T83" s="91" t="str">
        <f t="shared" si="39"/>
        <v>-</v>
      </c>
      <c r="U83" s="91" t="str">
        <f t="shared" si="40"/>
        <v>-</v>
      </c>
      <c r="V83" s="91" t="str">
        <f t="shared" si="41"/>
        <v>-</v>
      </c>
      <c r="X83" s="91" t="str">
        <f t="shared" si="37"/>
        <v>-</v>
      </c>
      <c r="Y83" s="91" t="str">
        <f t="shared" si="38"/>
        <v>-</v>
      </c>
    </row>
    <row r="84" spans="1:25" s="5" customFormat="1" ht="15" customHeight="1" x14ac:dyDescent="0.2">
      <c r="A84" s="35" t="s">
        <v>150</v>
      </c>
      <c r="B84" s="24" t="s">
        <v>151</v>
      </c>
      <c r="C84" s="24"/>
      <c r="D84" s="54">
        <v>1</v>
      </c>
      <c r="E84" s="28"/>
      <c r="F84" s="28"/>
      <c r="G84" s="28"/>
      <c r="H84" s="201">
        <f t="shared" si="30"/>
        <v>0</v>
      </c>
      <c r="I84" s="62"/>
      <c r="J84" s="28"/>
      <c r="K84" s="297"/>
      <c r="L84" s="62"/>
      <c r="M84" s="62"/>
      <c r="N84" s="55">
        <f t="shared" si="31"/>
        <v>0</v>
      </c>
      <c r="O84" s="76" t="str">
        <f t="shared" si="32"/>
        <v/>
      </c>
      <c r="P84" s="271"/>
      <c r="Q84" s="272"/>
      <c r="R84" s="267">
        <f t="shared" si="33"/>
        <v>0</v>
      </c>
      <c r="S84" s="76"/>
      <c r="T84" s="91" t="str">
        <f t="shared" si="39"/>
        <v>-</v>
      </c>
      <c r="U84" s="91" t="str">
        <f t="shared" si="40"/>
        <v>-</v>
      </c>
      <c r="V84" s="91" t="str">
        <f t="shared" si="41"/>
        <v>-</v>
      </c>
      <c r="W84" s="57"/>
      <c r="X84" s="91" t="str">
        <f t="shared" si="37"/>
        <v>-</v>
      </c>
      <c r="Y84" s="91" t="str">
        <f t="shared" si="38"/>
        <v>-</v>
      </c>
    </row>
    <row r="85" spans="1:25" s="5" customFormat="1" ht="15" customHeight="1" x14ac:dyDescent="0.2">
      <c r="A85" s="35" t="s">
        <v>152</v>
      </c>
      <c r="B85" s="24" t="s">
        <v>93</v>
      </c>
      <c r="C85" s="24"/>
      <c r="D85" s="54">
        <v>1</v>
      </c>
      <c r="E85" s="28"/>
      <c r="F85" s="28"/>
      <c r="G85" s="28"/>
      <c r="H85" s="201">
        <f t="shared" si="30"/>
        <v>0</v>
      </c>
      <c r="I85" s="62"/>
      <c r="J85" s="28"/>
      <c r="K85" s="297"/>
      <c r="L85" s="62"/>
      <c r="M85" s="62"/>
      <c r="N85" s="55">
        <f t="shared" si="31"/>
        <v>0</v>
      </c>
      <c r="O85" s="76" t="str">
        <f t="shared" si="32"/>
        <v/>
      </c>
      <c r="P85" s="271"/>
      <c r="Q85" s="272"/>
      <c r="R85" s="267">
        <f t="shared" si="33"/>
        <v>0</v>
      </c>
      <c r="S85" s="76"/>
      <c r="T85" s="91" t="str">
        <f t="shared" si="39"/>
        <v>-</v>
      </c>
      <c r="U85" s="91" t="str">
        <f t="shared" si="40"/>
        <v>-</v>
      </c>
      <c r="V85" s="91" t="str">
        <f t="shared" si="41"/>
        <v>-</v>
      </c>
      <c r="W85" s="57"/>
      <c r="X85" s="91" t="str">
        <f t="shared" si="37"/>
        <v>-</v>
      </c>
      <c r="Y85" s="91" t="str">
        <f t="shared" si="38"/>
        <v>-</v>
      </c>
    </row>
    <row r="86" spans="1:25" s="2" customFormat="1" ht="15" customHeight="1" thickBot="1" x14ac:dyDescent="0.3">
      <c r="A86" s="36" t="s">
        <v>21</v>
      </c>
      <c r="B86" s="37" t="s">
        <v>153</v>
      </c>
      <c r="C86" s="387"/>
      <c r="D86" s="388"/>
      <c r="E86" s="388"/>
      <c r="F86" s="388"/>
      <c r="G86" s="388"/>
      <c r="H86" s="388"/>
      <c r="I86" s="388"/>
      <c r="J86" s="388"/>
      <c r="K86" s="388"/>
      <c r="L86" s="388"/>
      <c r="M86" s="369"/>
      <c r="N86" s="90">
        <f>ROUND(SUM(N80:N85),0)</f>
        <v>0</v>
      </c>
      <c r="O86" s="76"/>
      <c r="P86" s="268">
        <f>SUM(P80:P85)</f>
        <v>0</v>
      </c>
      <c r="Q86" s="269">
        <f>SUM(Q80:Q85)</f>
        <v>0</v>
      </c>
      <c r="R86" s="270">
        <f>SUM(R80:R85)</f>
        <v>0</v>
      </c>
      <c r="S86" s="76"/>
      <c r="T86" s="137">
        <f>ROUND(SUM(T80:T85),0)</f>
        <v>0</v>
      </c>
      <c r="U86" s="137">
        <f>ROUND(SUM(U80:U85),0)</f>
        <v>0</v>
      </c>
      <c r="V86" s="137">
        <f>ROUND(SUM(V80:V85),0)</f>
        <v>0</v>
      </c>
      <c r="W86" s="57"/>
      <c r="X86" s="137">
        <f>ROUND(SUM(X80:X85),0)</f>
        <v>0</v>
      </c>
      <c r="Y86" s="137">
        <f>ROUND(SUM(Y80:Y85),0)</f>
        <v>0</v>
      </c>
    </row>
    <row r="87" spans="1:25" ht="15" customHeight="1" thickBot="1" x14ac:dyDescent="0.25">
      <c r="A87" s="4"/>
      <c r="B87" s="4"/>
      <c r="C87" s="4"/>
      <c r="D87" s="3"/>
      <c r="E87" s="3"/>
      <c r="F87" s="3"/>
      <c r="G87" s="3"/>
      <c r="H87" s="3"/>
      <c r="I87" s="3"/>
      <c r="J87" s="3"/>
      <c r="K87" s="3"/>
      <c r="L87" s="3"/>
      <c r="M87" s="3"/>
      <c r="N87" s="10"/>
    </row>
    <row r="88" spans="1:25" s="2" customFormat="1" ht="20.100000000000001" customHeight="1" thickBot="1" x14ac:dyDescent="0.3">
      <c r="A88" s="34" t="str">
        <f>"07"</f>
        <v>07</v>
      </c>
      <c r="B88" s="38" t="s">
        <v>154</v>
      </c>
      <c r="C88" s="39"/>
      <c r="D88" s="40"/>
      <c r="E88" s="40"/>
      <c r="F88" s="40"/>
      <c r="G88" s="40"/>
      <c r="H88" s="40"/>
      <c r="I88" s="40"/>
      <c r="J88" s="40"/>
      <c r="K88" s="40"/>
      <c r="L88" s="40"/>
      <c r="M88" s="40"/>
      <c r="N88" s="41"/>
      <c r="O88" s="76"/>
      <c r="P88" s="411" t="s">
        <v>48</v>
      </c>
      <c r="Q88" s="412"/>
      <c r="R88" s="413"/>
      <c r="S88" s="76"/>
      <c r="W88" s="57"/>
    </row>
    <row r="89" spans="1:25" ht="15.75" customHeight="1" x14ac:dyDescent="0.2">
      <c r="A89" s="398" t="s">
        <v>5</v>
      </c>
      <c r="B89" s="385" t="s">
        <v>6</v>
      </c>
      <c r="C89" s="385" t="s">
        <v>96</v>
      </c>
      <c r="D89" s="59" t="s">
        <v>97</v>
      </c>
      <c r="E89" s="376" t="s">
        <v>98</v>
      </c>
      <c r="F89" s="403"/>
      <c r="G89" s="404"/>
      <c r="H89" s="376" t="s">
        <v>99</v>
      </c>
      <c r="I89" s="377"/>
      <c r="J89" s="31" t="s">
        <v>387</v>
      </c>
      <c r="K89" s="31" t="s">
        <v>400</v>
      </c>
      <c r="L89" s="379" t="s">
        <v>100</v>
      </c>
      <c r="M89" s="379" t="s">
        <v>101</v>
      </c>
      <c r="N89" s="391" t="s">
        <v>9</v>
      </c>
      <c r="P89" s="414" t="s">
        <v>373</v>
      </c>
      <c r="Q89" s="415"/>
      <c r="R89" s="416"/>
      <c r="T89" s="423" t="s">
        <v>63</v>
      </c>
      <c r="U89" s="424"/>
      <c r="V89" s="425"/>
      <c r="X89" s="427" t="s">
        <v>64</v>
      </c>
      <c r="Y89" s="428"/>
    </row>
    <row r="90" spans="1:25" ht="39.950000000000003" customHeight="1" x14ac:dyDescent="0.2">
      <c r="A90" s="399"/>
      <c r="B90" s="386"/>
      <c r="C90" s="386"/>
      <c r="D90" s="54" t="s">
        <v>102</v>
      </c>
      <c r="E90" s="32" t="s">
        <v>103</v>
      </c>
      <c r="F90" s="32" t="s">
        <v>104</v>
      </c>
      <c r="G90" s="32" t="s">
        <v>105</v>
      </c>
      <c r="H90" s="202" t="s">
        <v>106</v>
      </c>
      <c r="I90" s="202" t="s">
        <v>362</v>
      </c>
      <c r="J90" s="285" t="s">
        <v>402</v>
      </c>
      <c r="K90" s="295" t="s">
        <v>403</v>
      </c>
      <c r="L90" s="380"/>
      <c r="M90" s="380"/>
      <c r="N90" s="392"/>
      <c r="P90" s="156" t="str">
        <f>$P$12</f>
        <v>-</v>
      </c>
      <c r="Q90" s="155" t="str">
        <f>$P$15</f>
        <v>-</v>
      </c>
      <c r="R90" s="225" t="s">
        <v>67</v>
      </c>
      <c r="T90" s="159" t="s">
        <v>10</v>
      </c>
      <c r="U90" s="159" t="s">
        <v>11</v>
      </c>
      <c r="V90" s="159" t="s">
        <v>12</v>
      </c>
      <c r="X90" s="159" t="s">
        <v>13</v>
      </c>
      <c r="Y90" s="159" t="s">
        <v>14</v>
      </c>
    </row>
    <row r="91" spans="1:25" ht="15" customHeight="1" x14ac:dyDescent="0.2">
      <c r="A91" s="141" t="s">
        <v>155</v>
      </c>
      <c r="B91" s="146" t="s">
        <v>156</v>
      </c>
      <c r="C91" s="24"/>
      <c r="D91" s="54">
        <v>1</v>
      </c>
      <c r="E91" s="28"/>
      <c r="F91" s="28"/>
      <c r="G91" s="28"/>
      <c r="H91" s="201">
        <f t="shared" ref="H91:H98" si="42">SUM(E91:G91)</f>
        <v>0</v>
      </c>
      <c r="I91" s="62"/>
      <c r="J91" s="28"/>
      <c r="K91" s="297"/>
      <c r="L91" s="62"/>
      <c r="M91" s="62"/>
      <c r="N91" s="55">
        <f t="shared" ref="N91:N98" si="43">K91*J91*H91*D91</f>
        <v>0</v>
      </c>
      <c r="O91" s="76" t="str">
        <f t="shared" ref="O91:O98" si="44">IF(H91&lt;&gt;0,IF(I91="","Choisir la base de la durée!  ",""),"")&amp;IF(H91&lt;&gt;0,IF(L91="","Répartir les coûts!  ",""),"")&amp;IF(H91&lt;&gt;0,IF(M91="","Indiquer l'origine!",""),"")</f>
        <v/>
      </c>
      <c r="P91" s="271"/>
      <c r="Q91" s="272"/>
      <c r="R91" s="267">
        <f t="shared" ref="R91:R98" si="45">SUM(P91+Q91)</f>
        <v>0</v>
      </c>
      <c r="T91" s="91" t="str">
        <f t="shared" ref="T91:T98" si="46">IF(L91="Interne",N91,"-")</f>
        <v>-</v>
      </c>
      <c r="U91" s="91" t="str">
        <f t="shared" ref="U91:U98" si="47">IF(L91="Apparenté",N91,"-")</f>
        <v>-</v>
      </c>
      <c r="V91" s="91" t="str">
        <f t="shared" ref="V91:V98" si="48">IF(L91="Externe",N91,"-")</f>
        <v>-</v>
      </c>
      <c r="X91" s="91" t="str">
        <f t="shared" ref="X91:X98" si="49">IF($M91="Canadien",IF(OR($N91="",$N91=0),"-",$N91),"-")</f>
        <v>-</v>
      </c>
      <c r="Y91" s="91" t="str">
        <f t="shared" ref="Y91:Y98" si="50">IF($M91="Non-Canadien",IF(OR($N91="",$N91=0),"-",$N91),"-")</f>
        <v>-</v>
      </c>
    </row>
    <row r="92" spans="1:25" ht="15" customHeight="1" x14ac:dyDescent="0.2">
      <c r="A92" s="23" t="s">
        <v>157</v>
      </c>
      <c r="B92" s="24" t="s">
        <v>158</v>
      </c>
      <c r="C92" s="24"/>
      <c r="D92" s="54">
        <v>1</v>
      </c>
      <c r="E92" s="28"/>
      <c r="F92" s="28"/>
      <c r="G92" s="28"/>
      <c r="H92" s="201">
        <f t="shared" si="42"/>
        <v>0</v>
      </c>
      <c r="I92" s="62"/>
      <c r="J92" s="28"/>
      <c r="K92" s="297"/>
      <c r="L92" s="62"/>
      <c r="M92" s="62"/>
      <c r="N92" s="55">
        <f t="shared" si="43"/>
        <v>0</v>
      </c>
      <c r="O92" s="76" t="str">
        <f t="shared" si="44"/>
        <v/>
      </c>
      <c r="P92" s="271"/>
      <c r="Q92" s="272"/>
      <c r="R92" s="267">
        <f t="shared" si="45"/>
        <v>0</v>
      </c>
      <c r="T92" s="91" t="str">
        <f t="shared" si="46"/>
        <v>-</v>
      </c>
      <c r="U92" s="91" t="str">
        <f t="shared" si="47"/>
        <v>-</v>
      </c>
      <c r="V92" s="91" t="str">
        <f t="shared" si="48"/>
        <v>-</v>
      </c>
      <c r="X92" s="91" t="str">
        <f t="shared" si="49"/>
        <v>-</v>
      </c>
      <c r="Y92" s="91" t="str">
        <f t="shared" si="50"/>
        <v>-</v>
      </c>
    </row>
    <row r="93" spans="1:25" ht="15" customHeight="1" x14ac:dyDescent="0.2">
      <c r="A93" s="23" t="s">
        <v>159</v>
      </c>
      <c r="B93" s="24" t="s">
        <v>160</v>
      </c>
      <c r="C93" s="24"/>
      <c r="D93" s="54">
        <v>1</v>
      </c>
      <c r="E93" s="28"/>
      <c r="F93" s="28"/>
      <c r="G93" s="28"/>
      <c r="H93" s="201">
        <f t="shared" si="42"/>
        <v>0</v>
      </c>
      <c r="I93" s="62"/>
      <c r="J93" s="28"/>
      <c r="K93" s="297"/>
      <c r="L93" s="62"/>
      <c r="M93" s="62"/>
      <c r="N93" s="55">
        <f t="shared" si="43"/>
        <v>0</v>
      </c>
      <c r="O93" s="76" t="str">
        <f t="shared" si="44"/>
        <v/>
      </c>
      <c r="P93" s="271"/>
      <c r="Q93" s="272"/>
      <c r="R93" s="267">
        <f t="shared" si="45"/>
        <v>0</v>
      </c>
      <c r="T93" s="91" t="str">
        <f t="shared" si="46"/>
        <v>-</v>
      </c>
      <c r="U93" s="91" t="str">
        <f t="shared" si="47"/>
        <v>-</v>
      </c>
      <c r="V93" s="91" t="str">
        <f t="shared" si="48"/>
        <v>-</v>
      </c>
      <c r="X93" s="91" t="str">
        <f t="shared" si="49"/>
        <v>-</v>
      </c>
      <c r="Y93" s="91" t="str">
        <f t="shared" si="50"/>
        <v>-</v>
      </c>
    </row>
    <row r="94" spans="1:25" ht="15" customHeight="1" x14ac:dyDescent="0.2">
      <c r="A94" s="23" t="s">
        <v>161</v>
      </c>
      <c r="B94" s="24" t="s">
        <v>162</v>
      </c>
      <c r="C94" s="24"/>
      <c r="D94" s="54">
        <v>1</v>
      </c>
      <c r="E94" s="28"/>
      <c r="F94" s="28"/>
      <c r="G94" s="28"/>
      <c r="H94" s="201">
        <f t="shared" si="42"/>
        <v>0</v>
      </c>
      <c r="I94" s="62"/>
      <c r="J94" s="28"/>
      <c r="K94" s="297"/>
      <c r="L94" s="62"/>
      <c r="M94" s="62"/>
      <c r="N94" s="55">
        <f t="shared" si="43"/>
        <v>0</v>
      </c>
      <c r="O94" s="76" t="str">
        <f t="shared" si="44"/>
        <v/>
      </c>
      <c r="P94" s="271"/>
      <c r="Q94" s="272"/>
      <c r="R94" s="267">
        <f t="shared" si="45"/>
        <v>0</v>
      </c>
      <c r="T94" s="91" t="str">
        <f t="shared" si="46"/>
        <v>-</v>
      </c>
      <c r="U94" s="91" t="str">
        <f t="shared" si="47"/>
        <v>-</v>
      </c>
      <c r="V94" s="91" t="str">
        <f t="shared" si="48"/>
        <v>-</v>
      </c>
      <c r="X94" s="91" t="str">
        <f t="shared" si="49"/>
        <v>-</v>
      </c>
      <c r="Y94" s="91" t="str">
        <f t="shared" si="50"/>
        <v>-</v>
      </c>
    </row>
    <row r="95" spans="1:25" s="4" customFormat="1" ht="15" customHeight="1" x14ac:dyDescent="0.2">
      <c r="A95" s="23" t="s">
        <v>163</v>
      </c>
      <c r="B95" s="24" t="s">
        <v>164</v>
      </c>
      <c r="C95" s="24"/>
      <c r="D95" s="54">
        <v>1</v>
      </c>
      <c r="E95" s="28"/>
      <c r="F95" s="28"/>
      <c r="G95" s="28"/>
      <c r="H95" s="201">
        <f t="shared" si="42"/>
        <v>0</v>
      </c>
      <c r="I95" s="62"/>
      <c r="J95" s="28"/>
      <c r="K95" s="297"/>
      <c r="L95" s="62"/>
      <c r="M95" s="62"/>
      <c r="N95" s="55">
        <f t="shared" si="43"/>
        <v>0</v>
      </c>
      <c r="O95" s="76" t="str">
        <f t="shared" si="44"/>
        <v/>
      </c>
      <c r="P95" s="271"/>
      <c r="Q95" s="272"/>
      <c r="R95" s="267">
        <f t="shared" si="45"/>
        <v>0</v>
      </c>
      <c r="S95" s="76"/>
      <c r="T95" s="91" t="str">
        <f t="shared" si="46"/>
        <v>-</v>
      </c>
      <c r="U95" s="91" t="str">
        <f t="shared" si="47"/>
        <v>-</v>
      </c>
      <c r="V95" s="91" t="str">
        <f t="shared" si="48"/>
        <v>-</v>
      </c>
      <c r="W95" s="57"/>
      <c r="X95" s="91" t="str">
        <f t="shared" si="49"/>
        <v>-</v>
      </c>
      <c r="Y95" s="91" t="str">
        <f t="shared" si="50"/>
        <v>-</v>
      </c>
    </row>
    <row r="96" spans="1:25" s="6" customFormat="1" ht="15" customHeight="1" x14ac:dyDescent="0.2">
      <c r="A96" s="23" t="s">
        <v>165</v>
      </c>
      <c r="B96" s="24" t="s">
        <v>166</v>
      </c>
      <c r="C96" s="24"/>
      <c r="D96" s="54">
        <v>1</v>
      </c>
      <c r="E96" s="28"/>
      <c r="F96" s="28"/>
      <c r="G96" s="28"/>
      <c r="H96" s="201">
        <f t="shared" si="42"/>
        <v>0</v>
      </c>
      <c r="I96" s="62"/>
      <c r="J96" s="28"/>
      <c r="K96" s="297"/>
      <c r="L96" s="62"/>
      <c r="M96" s="62"/>
      <c r="N96" s="55">
        <f t="shared" si="43"/>
        <v>0</v>
      </c>
      <c r="O96" s="76" t="str">
        <f t="shared" si="44"/>
        <v/>
      </c>
      <c r="P96" s="271"/>
      <c r="Q96" s="272"/>
      <c r="R96" s="267">
        <f t="shared" si="45"/>
        <v>0</v>
      </c>
      <c r="S96" s="76"/>
      <c r="T96" s="91" t="str">
        <f t="shared" si="46"/>
        <v>-</v>
      </c>
      <c r="U96" s="91" t="str">
        <f t="shared" si="47"/>
        <v>-</v>
      </c>
      <c r="V96" s="91" t="str">
        <f t="shared" si="48"/>
        <v>-</v>
      </c>
      <c r="W96" s="57"/>
      <c r="X96" s="91" t="str">
        <f t="shared" si="49"/>
        <v>-</v>
      </c>
      <c r="Y96" s="91" t="str">
        <f t="shared" si="50"/>
        <v>-</v>
      </c>
    </row>
    <row r="97" spans="1:25" ht="15" customHeight="1" x14ac:dyDescent="0.2">
      <c r="A97" s="23" t="s">
        <v>167</v>
      </c>
      <c r="B97" s="24" t="s">
        <v>168</v>
      </c>
      <c r="C97" s="24"/>
      <c r="D97" s="54">
        <v>1</v>
      </c>
      <c r="E97" s="28"/>
      <c r="F97" s="28"/>
      <c r="G97" s="28"/>
      <c r="H97" s="201">
        <f t="shared" si="42"/>
        <v>0</v>
      </c>
      <c r="I97" s="62"/>
      <c r="J97" s="28"/>
      <c r="K97" s="297"/>
      <c r="L97" s="62"/>
      <c r="M97" s="62"/>
      <c r="N97" s="55">
        <f t="shared" si="43"/>
        <v>0</v>
      </c>
      <c r="O97" s="76" t="str">
        <f t="shared" si="44"/>
        <v/>
      </c>
      <c r="P97" s="271"/>
      <c r="Q97" s="272"/>
      <c r="R97" s="267">
        <f t="shared" si="45"/>
        <v>0</v>
      </c>
      <c r="T97" s="91" t="str">
        <f t="shared" si="46"/>
        <v>-</v>
      </c>
      <c r="U97" s="91" t="str">
        <f t="shared" si="47"/>
        <v>-</v>
      </c>
      <c r="V97" s="91" t="str">
        <f t="shared" si="48"/>
        <v>-</v>
      </c>
      <c r="X97" s="91" t="str">
        <f t="shared" si="49"/>
        <v>-</v>
      </c>
      <c r="Y97" s="91" t="str">
        <f t="shared" si="50"/>
        <v>-</v>
      </c>
    </row>
    <row r="98" spans="1:25" ht="15" customHeight="1" x14ac:dyDescent="0.2">
      <c r="A98" s="23" t="s">
        <v>169</v>
      </c>
      <c r="B98" s="24" t="s">
        <v>93</v>
      </c>
      <c r="C98" s="24"/>
      <c r="D98" s="54">
        <v>1</v>
      </c>
      <c r="E98" s="28"/>
      <c r="F98" s="28"/>
      <c r="G98" s="28"/>
      <c r="H98" s="201">
        <f t="shared" si="42"/>
        <v>0</v>
      </c>
      <c r="I98" s="62"/>
      <c r="J98" s="28"/>
      <c r="K98" s="297"/>
      <c r="L98" s="62"/>
      <c r="M98" s="62"/>
      <c r="N98" s="55">
        <f t="shared" si="43"/>
        <v>0</v>
      </c>
      <c r="O98" s="76" t="str">
        <f t="shared" si="44"/>
        <v/>
      </c>
      <c r="P98" s="271"/>
      <c r="Q98" s="272"/>
      <c r="R98" s="267">
        <f t="shared" si="45"/>
        <v>0</v>
      </c>
      <c r="T98" s="91" t="str">
        <f t="shared" si="46"/>
        <v>-</v>
      </c>
      <c r="U98" s="91" t="str">
        <f t="shared" si="47"/>
        <v>-</v>
      </c>
      <c r="V98" s="91" t="str">
        <f t="shared" si="48"/>
        <v>-</v>
      </c>
      <c r="X98" s="91" t="str">
        <f t="shared" si="49"/>
        <v>-</v>
      </c>
      <c r="Y98" s="91" t="str">
        <f t="shared" si="50"/>
        <v>-</v>
      </c>
    </row>
    <row r="99" spans="1:25" s="2" customFormat="1" ht="15" customHeight="1" thickBot="1" x14ac:dyDescent="0.3">
      <c r="A99" s="36" t="s">
        <v>22</v>
      </c>
      <c r="B99" s="37" t="s">
        <v>170</v>
      </c>
      <c r="C99" s="387"/>
      <c r="D99" s="388"/>
      <c r="E99" s="388"/>
      <c r="F99" s="388"/>
      <c r="G99" s="388"/>
      <c r="H99" s="388"/>
      <c r="I99" s="388"/>
      <c r="J99" s="388"/>
      <c r="K99" s="388"/>
      <c r="L99" s="388"/>
      <c r="M99" s="369"/>
      <c r="N99" s="90">
        <f>ROUND(SUM(N91:N98),0)</f>
        <v>0</v>
      </c>
      <c r="O99" s="76"/>
      <c r="P99" s="268">
        <f>SUM(P91:P98)</f>
        <v>0</v>
      </c>
      <c r="Q99" s="269">
        <f>SUM(Q91:Q98)</f>
        <v>0</v>
      </c>
      <c r="R99" s="270">
        <f>SUM(R91:R98)</f>
        <v>0</v>
      </c>
      <c r="S99" s="76"/>
      <c r="T99" s="137">
        <f>ROUND(SUM(T91:T98),0)</f>
        <v>0</v>
      </c>
      <c r="U99" s="137">
        <f>ROUND(SUM(U91:U98),0)</f>
        <v>0</v>
      </c>
      <c r="V99" s="137">
        <f>ROUND(SUM(V91:V98),0)</f>
        <v>0</v>
      </c>
      <c r="W99" s="57"/>
      <c r="X99" s="137">
        <f>ROUND(SUM(X91:X98),0)</f>
        <v>0</v>
      </c>
      <c r="Y99" s="137">
        <f>ROUND(SUM(Y91:Y98),0)</f>
        <v>0</v>
      </c>
    </row>
    <row r="100" spans="1:25" ht="15" customHeight="1" thickBot="1" x14ac:dyDescent="0.25">
      <c r="A100" s="12"/>
      <c r="B100" s="11"/>
      <c r="C100" s="8"/>
      <c r="D100"/>
      <c r="E100" s="1"/>
      <c r="H100" s="8"/>
      <c r="I100" s="8"/>
      <c r="W100" s="58"/>
    </row>
    <row r="101" spans="1:25" s="2" customFormat="1" ht="20.100000000000001" customHeight="1" thickBot="1" x14ac:dyDescent="0.3">
      <c r="A101" s="34" t="s">
        <v>23</v>
      </c>
      <c r="B101" s="38" t="s">
        <v>171</v>
      </c>
      <c r="C101" s="39"/>
      <c r="D101" s="40"/>
      <c r="E101" s="40"/>
      <c r="F101" s="40"/>
      <c r="G101" s="40"/>
      <c r="H101" s="40"/>
      <c r="I101" s="40"/>
      <c r="J101" s="40"/>
      <c r="K101" s="40"/>
      <c r="L101" s="40"/>
      <c r="M101" s="40"/>
      <c r="N101" s="41"/>
      <c r="O101" s="76"/>
      <c r="P101" s="411" t="s">
        <v>48</v>
      </c>
      <c r="Q101" s="412"/>
      <c r="R101" s="413"/>
      <c r="S101" s="76"/>
      <c r="W101" s="57"/>
    </row>
    <row r="102" spans="1:25" ht="15.75" customHeight="1" x14ac:dyDescent="0.2">
      <c r="A102" s="398" t="s">
        <v>5</v>
      </c>
      <c r="B102" s="385" t="s">
        <v>6</v>
      </c>
      <c r="C102" s="385" t="s">
        <v>96</v>
      </c>
      <c r="D102" s="59" t="s">
        <v>97</v>
      </c>
      <c r="E102" s="376" t="s">
        <v>98</v>
      </c>
      <c r="F102" s="403"/>
      <c r="G102" s="404"/>
      <c r="H102" s="376" t="s">
        <v>99</v>
      </c>
      <c r="I102" s="377"/>
      <c r="J102" s="31" t="s">
        <v>387</v>
      </c>
      <c r="K102" s="31" t="s">
        <v>400</v>
      </c>
      <c r="L102" s="379" t="s">
        <v>100</v>
      </c>
      <c r="M102" s="379" t="s">
        <v>101</v>
      </c>
      <c r="N102" s="391" t="s">
        <v>9</v>
      </c>
      <c r="P102" s="414" t="s">
        <v>373</v>
      </c>
      <c r="Q102" s="415"/>
      <c r="R102" s="416"/>
      <c r="T102" s="423" t="s">
        <v>63</v>
      </c>
      <c r="U102" s="424"/>
      <c r="V102" s="425"/>
      <c r="X102" s="427" t="s">
        <v>64</v>
      </c>
      <c r="Y102" s="428"/>
    </row>
    <row r="103" spans="1:25" ht="39.950000000000003" customHeight="1" x14ac:dyDescent="0.2">
      <c r="A103" s="399"/>
      <c r="B103" s="386"/>
      <c r="C103" s="386"/>
      <c r="D103" s="54" t="s">
        <v>102</v>
      </c>
      <c r="E103" s="32" t="s">
        <v>103</v>
      </c>
      <c r="F103" s="32" t="s">
        <v>104</v>
      </c>
      <c r="G103" s="32" t="s">
        <v>105</v>
      </c>
      <c r="H103" s="202" t="s">
        <v>106</v>
      </c>
      <c r="I103" s="202" t="s">
        <v>362</v>
      </c>
      <c r="J103" s="285" t="s">
        <v>402</v>
      </c>
      <c r="K103" s="295" t="s">
        <v>403</v>
      </c>
      <c r="L103" s="380"/>
      <c r="M103" s="380"/>
      <c r="N103" s="392"/>
      <c r="P103" s="156" t="str">
        <f>$P$12</f>
        <v>-</v>
      </c>
      <c r="Q103" s="155" t="str">
        <f>$P$15</f>
        <v>-</v>
      </c>
      <c r="R103" s="225" t="s">
        <v>67</v>
      </c>
      <c r="T103" s="159" t="s">
        <v>10</v>
      </c>
      <c r="U103" s="159" t="s">
        <v>11</v>
      </c>
      <c r="V103" s="159" t="s">
        <v>12</v>
      </c>
      <c r="X103" s="159" t="s">
        <v>13</v>
      </c>
      <c r="Y103" s="159" t="s">
        <v>14</v>
      </c>
    </row>
    <row r="104" spans="1:25" ht="15" customHeight="1" x14ac:dyDescent="0.2">
      <c r="A104" s="23" t="s">
        <v>172</v>
      </c>
      <c r="B104" s="127" t="s">
        <v>173</v>
      </c>
      <c r="C104" s="24"/>
      <c r="D104" s="54">
        <v>1</v>
      </c>
      <c r="E104" s="28"/>
      <c r="F104" s="28"/>
      <c r="G104" s="28"/>
      <c r="H104" s="201">
        <f t="shared" ref="H104:H106" si="51">SUM(E104:G104)</f>
        <v>0</v>
      </c>
      <c r="I104" s="62"/>
      <c r="J104" s="28"/>
      <c r="K104" s="297"/>
      <c r="L104" s="62"/>
      <c r="M104" s="62"/>
      <c r="N104" s="55">
        <f t="shared" ref="N104:N106" si="52">K104*J104*H104*D104</f>
        <v>0</v>
      </c>
      <c r="O104" s="76" t="str">
        <f t="shared" ref="O104:O106" si="53">IF(H104&lt;&gt;0,IF(I104="","Choisir la base de la durée!  ",""),"")&amp;IF(H104&lt;&gt;0,IF(L104="","Répartir les coûts!  ",""),"")&amp;IF(H104&lt;&gt;0,IF(M104="","Indiquer l'origine!",""),"")</f>
        <v/>
      </c>
      <c r="P104" s="271"/>
      <c r="Q104" s="272"/>
      <c r="R104" s="267">
        <f t="shared" ref="R104:R106" si="54">SUM(P104+Q104)</f>
        <v>0</v>
      </c>
      <c r="T104" s="91" t="str">
        <f t="shared" ref="T104:T106" si="55">IF(L104="Interne",N104,"-")</f>
        <v>-</v>
      </c>
      <c r="U104" s="91" t="str">
        <f t="shared" ref="U104:U106" si="56">IF(L104="Apparenté",N104,"-")</f>
        <v>-</v>
      </c>
      <c r="V104" s="91" t="str">
        <f t="shared" ref="V104:V106" si="57">IF(L104="Externe",N104,"-")</f>
        <v>-</v>
      </c>
      <c r="X104" s="91" t="str">
        <f t="shared" ref="X104:X106" si="58">IF($M104="Canadien",IF(OR($N104="",$N104=0),"-",$N104),"-")</f>
        <v>-</v>
      </c>
      <c r="Y104" s="91" t="str">
        <f t="shared" ref="Y104:Y106" si="59">IF($M104="Non-Canadien",IF(OR($N104="",$N104=0),"-",$N104),"-")</f>
        <v>-</v>
      </c>
    </row>
    <row r="105" spans="1:25" s="6" customFormat="1" ht="15" customHeight="1" x14ac:dyDescent="0.2">
      <c r="A105" s="23" t="s">
        <v>174</v>
      </c>
      <c r="B105" s="127" t="s">
        <v>175</v>
      </c>
      <c r="C105" s="24"/>
      <c r="D105" s="54">
        <v>1</v>
      </c>
      <c r="E105" s="28"/>
      <c r="F105" s="28"/>
      <c r="G105" s="28"/>
      <c r="H105" s="201">
        <f t="shared" si="51"/>
        <v>0</v>
      </c>
      <c r="I105" s="62"/>
      <c r="J105" s="28"/>
      <c r="K105" s="297"/>
      <c r="L105" s="62"/>
      <c r="M105" s="62"/>
      <c r="N105" s="55">
        <f t="shared" si="52"/>
        <v>0</v>
      </c>
      <c r="O105" s="76" t="str">
        <f t="shared" si="53"/>
        <v/>
      </c>
      <c r="P105" s="271"/>
      <c r="Q105" s="272"/>
      <c r="R105" s="267">
        <f t="shared" si="54"/>
        <v>0</v>
      </c>
      <c r="S105" s="76"/>
      <c r="T105" s="91" t="str">
        <f t="shared" si="55"/>
        <v>-</v>
      </c>
      <c r="U105" s="91" t="str">
        <f t="shared" si="56"/>
        <v>-</v>
      </c>
      <c r="V105" s="91" t="str">
        <f t="shared" si="57"/>
        <v>-</v>
      </c>
      <c r="W105" s="57"/>
      <c r="X105" s="91" t="str">
        <f t="shared" si="58"/>
        <v>-</v>
      </c>
      <c r="Y105" s="91" t="str">
        <f t="shared" si="59"/>
        <v>-</v>
      </c>
    </row>
    <row r="106" spans="1:25" ht="15" customHeight="1" x14ac:dyDescent="0.2">
      <c r="A106" s="23" t="s">
        <v>176</v>
      </c>
      <c r="B106" s="24" t="s">
        <v>93</v>
      </c>
      <c r="C106" s="24"/>
      <c r="D106" s="54">
        <v>1</v>
      </c>
      <c r="E106" s="28"/>
      <c r="F106" s="28"/>
      <c r="G106" s="28"/>
      <c r="H106" s="201">
        <f t="shared" si="51"/>
        <v>0</v>
      </c>
      <c r="I106" s="62"/>
      <c r="J106" s="28"/>
      <c r="K106" s="297"/>
      <c r="L106" s="62"/>
      <c r="M106" s="62"/>
      <c r="N106" s="55">
        <f t="shared" si="52"/>
        <v>0</v>
      </c>
      <c r="O106" s="76" t="str">
        <f t="shared" si="53"/>
        <v/>
      </c>
      <c r="P106" s="271"/>
      <c r="Q106" s="272"/>
      <c r="R106" s="267">
        <f t="shared" si="54"/>
        <v>0</v>
      </c>
      <c r="T106" s="91" t="str">
        <f t="shared" si="55"/>
        <v>-</v>
      </c>
      <c r="U106" s="91" t="str">
        <f t="shared" si="56"/>
        <v>-</v>
      </c>
      <c r="V106" s="91" t="str">
        <f t="shared" si="57"/>
        <v>-</v>
      </c>
      <c r="X106" s="91" t="str">
        <f t="shared" si="58"/>
        <v>-</v>
      </c>
      <c r="Y106" s="91" t="str">
        <f t="shared" si="59"/>
        <v>-</v>
      </c>
    </row>
    <row r="107" spans="1:25" s="5" customFormat="1" ht="15" customHeight="1" thickBot="1" x14ac:dyDescent="0.25">
      <c r="A107" s="36" t="s">
        <v>23</v>
      </c>
      <c r="B107" s="42" t="s">
        <v>177</v>
      </c>
      <c r="C107" s="387"/>
      <c r="D107" s="388"/>
      <c r="E107" s="388"/>
      <c r="F107" s="388"/>
      <c r="G107" s="388"/>
      <c r="H107" s="388"/>
      <c r="I107" s="388"/>
      <c r="J107" s="388"/>
      <c r="K107" s="388"/>
      <c r="L107" s="388"/>
      <c r="M107" s="369"/>
      <c r="N107" s="90">
        <f>ROUND(SUM(N104:N106),0)</f>
        <v>0</v>
      </c>
      <c r="O107" s="76"/>
      <c r="P107" s="268">
        <f>SUM(P104:P106)</f>
        <v>0</v>
      </c>
      <c r="Q107" s="269">
        <f>SUM(Q104:Q106)</f>
        <v>0</v>
      </c>
      <c r="R107" s="270">
        <f>SUM(R104:R106)</f>
        <v>0</v>
      </c>
      <c r="S107" s="76"/>
      <c r="T107" s="137">
        <f>ROUND(SUM(T104:T106),0)</f>
        <v>0</v>
      </c>
      <c r="U107" s="137">
        <f>ROUND(SUM(U104:U106),0)</f>
        <v>0</v>
      </c>
      <c r="V107" s="137">
        <f>ROUND(SUM(V104:V106),0)</f>
        <v>0</v>
      </c>
      <c r="W107" s="57"/>
      <c r="X107" s="137">
        <f>ROUND(SUM(X104:X106),0)</f>
        <v>0</v>
      </c>
      <c r="Y107" s="137">
        <f>ROUND(SUM(Y104:Y106),0)</f>
        <v>0</v>
      </c>
    </row>
    <row r="108" spans="1:25" s="5" customFormat="1" ht="15" customHeight="1" thickBot="1" x14ac:dyDescent="0.25">
      <c r="A108" s="12"/>
      <c r="B108" s="11"/>
      <c r="C108" s="11"/>
      <c r="D108" s="9"/>
      <c r="E108" s="9"/>
      <c r="F108" s="9"/>
      <c r="G108" s="9"/>
      <c r="H108" s="9"/>
      <c r="I108" s="9"/>
      <c r="J108" s="9"/>
      <c r="K108" s="9"/>
      <c r="L108" s="9"/>
      <c r="M108" s="9"/>
      <c r="N108" s="9"/>
      <c r="O108" s="76"/>
      <c r="P108" s="76"/>
      <c r="Q108" s="76"/>
      <c r="R108" s="76"/>
      <c r="S108" s="76"/>
      <c r="W108" s="57"/>
    </row>
    <row r="109" spans="1:25" s="2" customFormat="1" ht="20.100000000000001" customHeight="1" thickBot="1" x14ac:dyDescent="0.3">
      <c r="A109" s="34" t="s">
        <v>24</v>
      </c>
      <c r="B109" s="38" t="s">
        <v>178</v>
      </c>
      <c r="C109" s="39"/>
      <c r="D109" s="40"/>
      <c r="E109" s="40"/>
      <c r="F109" s="40"/>
      <c r="G109" s="40"/>
      <c r="H109" s="40"/>
      <c r="I109" s="40"/>
      <c r="J109" s="40"/>
      <c r="K109" s="40"/>
      <c r="L109" s="40"/>
      <c r="M109" s="40"/>
      <c r="N109" s="41"/>
      <c r="O109" s="76"/>
      <c r="P109" s="411" t="s">
        <v>48</v>
      </c>
      <c r="Q109" s="412"/>
      <c r="R109" s="413"/>
      <c r="S109" s="76"/>
      <c r="W109" s="57"/>
    </row>
    <row r="110" spans="1:25" ht="15.75" customHeight="1" x14ac:dyDescent="0.2">
      <c r="A110" s="398" t="s">
        <v>5</v>
      </c>
      <c r="B110" s="385" t="s">
        <v>6</v>
      </c>
      <c r="C110" s="385" t="s">
        <v>96</v>
      </c>
      <c r="D110" s="59" t="s">
        <v>97</v>
      </c>
      <c r="E110" s="376" t="s">
        <v>98</v>
      </c>
      <c r="F110" s="403"/>
      <c r="G110" s="404"/>
      <c r="H110" s="376" t="s">
        <v>99</v>
      </c>
      <c r="I110" s="377"/>
      <c r="J110" s="31" t="s">
        <v>387</v>
      </c>
      <c r="K110" s="31" t="s">
        <v>400</v>
      </c>
      <c r="L110" s="379" t="s">
        <v>100</v>
      </c>
      <c r="M110" s="379" t="s">
        <v>101</v>
      </c>
      <c r="N110" s="391" t="s">
        <v>9</v>
      </c>
      <c r="P110" s="414" t="s">
        <v>373</v>
      </c>
      <c r="Q110" s="415"/>
      <c r="R110" s="416"/>
      <c r="T110" s="423" t="s">
        <v>63</v>
      </c>
      <c r="U110" s="424"/>
      <c r="V110" s="425"/>
      <c r="X110" s="427" t="s">
        <v>64</v>
      </c>
      <c r="Y110" s="428"/>
    </row>
    <row r="111" spans="1:25" ht="47.25" customHeight="1" x14ac:dyDescent="0.2">
      <c r="A111" s="399"/>
      <c r="B111" s="386"/>
      <c r="C111" s="386"/>
      <c r="D111" s="54" t="s">
        <v>102</v>
      </c>
      <c r="E111" s="32" t="s">
        <v>103</v>
      </c>
      <c r="F111" s="32" t="s">
        <v>104</v>
      </c>
      <c r="G111" s="32" t="s">
        <v>105</v>
      </c>
      <c r="H111" s="202" t="s">
        <v>106</v>
      </c>
      <c r="I111" s="202" t="s">
        <v>362</v>
      </c>
      <c r="J111" s="285" t="s">
        <v>402</v>
      </c>
      <c r="K111" s="295" t="s">
        <v>403</v>
      </c>
      <c r="L111" s="380"/>
      <c r="M111" s="380"/>
      <c r="N111" s="392"/>
      <c r="P111" s="156" t="str">
        <f>$P$12</f>
        <v>-</v>
      </c>
      <c r="Q111" s="155" t="str">
        <f>$P$15</f>
        <v>-</v>
      </c>
      <c r="R111" s="225" t="s">
        <v>67</v>
      </c>
      <c r="T111" s="159" t="s">
        <v>10</v>
      </c>
      <c r="U111" s="159" t="s">
        <v>11</v>
      </c>
      <c r="V111" s="159" t="s">
        <v>12</v>
      </c>
      <c r="X111" s="159" t="s">
        <v>13</v>
      </c>
      <c r="Y111" s="159" t="s">
        <v>14</v>
      </c>
    </row>
    <row r="112" spans="1:25" ht="15" customHeight="1" x14ac:dyDescent="0.2">
      <c r="A112" s="23" t="s">
        <v>179</v>
      </c>
      <c r="B112" s="24" t="s">
        <v>180</v>
      </c>
      <c r="C112" s="24"/>
      <c r="D112" s="54">
        <v>1</v>
      </c>
      <c r="E112" s="28"/>
      <c r="F112" s="28"/>
      <c r="G112" s="28"/>
      <c r="H112" s="201">
        <f t="shared" ref="H112:H113" si="60">SUM(E112:G112)</f>
        <v>0</v>
      </c>
      <c r="I112" s="62"/>
      <c r="J112" s="28"/>
      <c r="K112" s="297"/>
      <c r="L112" s="62"/>
      <c r="M112" s="62"/>
      <c r="N112" s="55">
        <f t="shared" ref="N112:N113" si="61">K112*J112*H112*D112</f>
        <v>0</v>
      </c>
      <c r="O112" s="76" t="str">
        <f t="shared" ref="O112:O113" si="62">IF(H112&lt;&gt;0,IF(I112="","Choisir la base de la durée!  ",""),"")&amp;IF(H112&lt;&gt;0,IF(L112="","Répartir les coûts!  ",""),"")&amp;IF(H112&lt;&gt;0,IF(M112="","Indiquer l'origine!",""),"")</f>
        <v/>
      </c>
      <c r="P112" s="271"/>
      <c r="Q112" s="272"/>
      <c r="R112" s="267">
        <f t="shared" ref="R112:R113" si="63">SUM(P112+Q112)</f>
        <v>0</v>
      </c>
      <c r="T112" s="91" t="str">
        <f>IF(L112="Interne",N112,"-")</f>
        <v>-</v>
      </c>
      <c r="U112" s="91" t="str">
        <f>IF(L112="Apparenté",N112,"-")</f>
        <v>-</v>
      </c>
      <c r="V112" s="91" t="str">
        <f>IF(L112="Externe",N112,"-")</f>
        <v>-</v>
      </c>
      <c r="X112" s="91" t="str">
        <f>IF($M112="Canadien",IF(OR($N112="",$N112=0),"-",$N112),"-")</f>
        <v>-</v>
      </c>
      <c r="Y112" s="91" t="str">
        <f>IF($M112="Non-Canadien",IF(OR($N112="",$N112=0),"-",$N112),"-")</f>
        <v>-</v>
      </c>
    </row>
    <row r="113" spans="1:28" ht="15" customHeight="1" x14ac:dyDescent="0.2">
      <c r="A113" s="23" t="s">
        <v>181</v>
      </c>
      <c r="B113" s="24" t="s">
        <v>93</v>
      </c>
      <c r="C113" s="24"/>
      <c r="D113" s="54">
        <v>1</v>
      </c>
      <c r="E113" s="28"/>
      <c r="F113" s="28"/>
      <c r="G113" s="28"/>
      <c r="H113" s="201">
        <f t="shared" si="60"/>
        <v>0</v>
      </c>
      <c r="I113" s="62"/>
      <c r="J113" s="28"/>
      <c r="K113" s="297"/>
      <c r="L113" s="62"/>
      <c r="M113" s="62"/>
      <c r="N113" s="55">
        <f t="shared" si="61"/>
        <v>0</v>
      </c>
      <c r="O113" s="76" t="str">
        <f t="shared" si="62"/>
        <v/>
      </c>
      <c r="P113" s="271"/>
      <c r="Q113" s="272"/>
      <c r="R113" s="267">
        <f t="shared" si="63"/>
        <v>0</v>
      </c>
      <c r="T113" s="91" t="str">
        <f>IF(L113="Interne",N113,"-")</f>
        <v>-</v>
      </c>
      <c r="U113" s="91" t="str">
        <f>IF(L113="Apparenté",N113,"-")</f>
        <v>-</v>
      </c>
      <c r="V113" s="91" t="str">
        <f>IF(L113="Externe",N113,"-")</f>
        <v>-</v>
      </c>
      <c r="X113" s="91" t="str">
        <f>IF($M113="Canadien",IF(OR($N113="",$N113=0),"-",$N113),"-")</f>
        <v>-</v>
      </c>
      <c r="Y113" s="91" t="str">
        <f>IF($M113="Non-Canadien",IF(OR($N113="",$N113=0),"-",$N113),"-")</f>
        <v>-</v>
      </c>
    </row>
    <row r="114" spans="1:28" s="2" customFormat="1" ht="15" customHeight="1" thickBot="1" x14ac:dyDescent="0.3">
      <c r="A114" s="36" t="s">
        <v>24</v>
      </c>
      <c r="B114" s="38" t="s">
        <v>182</v>
      </c>
      <c r="C114" s="387"/>
      <c r="D114" s="388"/>
      <c r="E114" s="388"/>
      <c r="F114" s="388"/>
      <c r="G114" s="388"/>
      <c r="H114" s="388"/>
      <c r="I114" s="388"/>
      <c r="J114" s="388"/>
      <c r="K114" s="388"/>
      <c r="L114" s="388"/>
      <c r="M114" s="369"/>
      <c r="N114" s="90">
        <f>ROUND(SUM(N112:N113),0)</f>
        <v>0</v>
      </c>
      <c r="O114" s="76"/>
      <c r="P114" s="268">
        <f>SUM(P112:P113)</f>
        <v>0</v>
      </c>
      <c r="Q114" s="269">
        <f>SUM(Q112:Q113)</f>
        <v>0</v>
      </c>
      <c r="R114" s="270">
        <f>SUM(R112:R113)</f>
        <v>0</v>
      </c>
      <c r="S114" s="76"/>
      <c r="T114" s="137">
        <f>ROUND(SUM(T112:T113),0)</f>
        <v>0</v>
      </c>
      <c r="U114" s="137">
        <f>ROUND(SUM(U112:U113),0)</f>
        <v>0</v>
      </c>
      <c r="V114" s="137">
        <f>ROUND(SUM(V112:V113),0)</f>
        <v>0</v>
      </c>
      <c r="W114" s="57"/>
      <c r="X114" s="137">
        <f>ROUND(SUM(X112:X113),0)</f>
        <v>0</v>
      </c>
      <c r="Y114" s="137">
        <f>ROUND(SUM(Y112:Y113),0)</f>
        <v>0</v>
      </c>
    </row>
    <row r="115" spans="1:28" ht="15" customHeight="1" thickBot="1" x14ac:dyDescent="0.25">
      <c r="A115" s="107"/>
      <c r="B115" s="108"/>
      <c r="C115" s="108"/>
      <c r="D115" s="22"/>
      <c r="E115" s="22"/>
      <c r="F115" s="22"/>
      <c r="G115" s="22"/>
      <c r="H115" s="22"/>
      <c r="I115" s="22"/>
      <c r="J115" s="22"/>
      <c r="K115" s="22"/>
      <c r="L115" s="22"/>
      <c r="M115" s="22"/>
      <c r="N115" s="22"/>
    </row>
    <row r="116" spans="1:28" s="2" customFormat="1" ht="20.100000000000001" customHeight="1" thickBot="1" x14ac:dyDescent="0.3">
      <c r="A116" s="34" t="s">
        <v>25</v>
      </c>
      <c r="B116" s="38" t="s">
        <v>183</v>
      </c>
      <c r="C116" s="39"/>
      <c r="D116" s="40"/>
      <c r="E116" s="40"/>
      <c r="F116" s="40"/>
      <c r="G116" s="40"/>
      <c r="H116" s="40"/>
      <c r="I116" s="40"/>
      <c r="J116" s="40"/>
      <c r="K116" s="40"/>
      <c r="L116" s="40"/>
      <c r="M116" s="40"/>
      <c r="N116" s="41"/>
      <c r="O116" s="76"/>
      <c r="P116" s="411" t="s">
        <v>48</v>
      </c>
      <c r="Q116" s="412"/>
      <c r="R116" s="413"/>
      <c r="S116" s="76"/>
      <c r="W116" s="57"/>
    </row>
    <row r="117" spans="1:28" ht="15.75" customHeight="1" x14ac:dyDescent="0.2">
      <c r="A117" s="398" t="s">
        <v>5</v>
      </c>
      <c r="B117" s="385" t="s">
        <v>6</v>
      </c>
      <c r="C117" s="385" t="s">
        <v>96</v>
      </c>
      <c r="D117" s="59" t="s">
        <v>97</v>
      </c>
      <c r="E117" s="376" t="s">
        <v>98</v>
      </c>
      <c r="F117" s="403"/>
      <c r="G117" s="404"/>
      <c r="H117" s="376" t="s">
        <v>99</v>
      </c>
      <c r="I117" s="377"/>
      <c r="J117" s="31" t="s">
        <v>387</v>
      </c>
      <c r="K117" s="31" t="s">
        <v>400</v>
      </c>
      <c r="L117" s="379" t="s">
        <v>100</v>
      </c>
      <c r="M117" s="379" t="s">
        <v>101</v>
      </c>
      <c r="N117" s="391" t="s">
        <v>9</v>
      </c>
      <c r="P117" s="414" t="s">
        <v>373</v>
      </c>
      <c r="Q117" s="415"/>
      <c r="R117" s="416"/>
      <c r="T117" s="423" t="s">
        <v>63</v>
      </c>
      <c r="U117" s="424"/>
      <c r="V117" s="425"/>
      <c r="X117" s="427" t="s">
        <v>64</v>
      </c>
      <c r="Y117" s="428"/>
    </row>
    <row r="118" spans="1:28" ht="47.25" customHeight="1" x14ac:dyDescent="0.2">
      <c r="A118" s="399"/>
      <c r="B118" s="386"/>
      <c r="C118" s="386"/>
      <c r="D118" s="54" t="s">
        <v>102</v>
      </c>
      <c r="E118" s="32" t="s">
        <v>103</v>
      </c>
      <c r="F118" s="32" t="s">
        <v>104</v>
      </c>
      <c r="G118" s="32" t="s">
        <v>105</v>
      </c>
      <c r="H118" s="202" t="s">
        <v>106</v>
      </c>
      <c r="I118" s="202" t="s">
        <v>362</v>
      </c>
      <c r="J118" s="285" t="s">
        <v>402</v>
      </c>
      <c r="K118" s="295" t="s">
        <v>403</v>
      </c>
      <c r="L118" s="380"/>
      <c r="M118" s="380"/>
      <c r="N118" s="392"/>
      <c r="P118" s="156" t="str">
        <f>$P$12</f>
        <v>-</v>
      </c>
      <c r="Q118" s="155" t="str">
        <f>$P$15</f>
        <v>-</v>
      </c>
      <c r="R118" s="225" t="s">
        <v>67</v>
      </c>
      <c r="T118" s="159" t="s">
        <v>10</v>
      </c>
      <c r="U118" s="159" t="s">
        <v>11</v>
      </c>
      <c r="V118" s="159" t="s">
        <v>12</v>
      </c>
      <c r="X118" s="159" t="s">
        <v>13</v>
      </c>
      <c r="Y118" s="159" t="s">
        <v>14</v>
      </c>
    </row>
    <row r="119" spans="1:28" s="5" customFormat="1" ht="15" customHeight="1" x14ac:dyDescent="0.2">
      <c r="A119" s="23" t="s">
        <v>184</v>
      </c>
      <c r="B119" s="24" t="s">
        <v>185</v>
      </c>
      <c r="C119" s="24"/>
      <c r="D119" s="54">
        <v>1</v>
      </c>
      <c r="E119" s="28"/>
      <c r="F119" s="28"/>
      <c r="G119" s="28"/>
      <c r="H119" s="201">
        <f t="shared" ref="H119:H126" si="64">SUM(E119:G119)</f>
        <v>0</v>
      </c>
      <c r="I119" s="62"/>
      <c r="J119" s="28"/>
      <c r="K119" s="297"/>
      <c r="L119" s="62"/>
      <c r="M119" s="62"/>
      <c r="N119" s="55">
        <f t="shared" ref="N119:N126" si="65">K119*J119*H119*D119</f>
        <v>0</v>
      </c>
      <c r="O119" s="76" t="str">
        <f t="shared" ref="O119:O126" si="66">IF(H119&lt;&gt;0,IF(I119="","Choisir la base de la durée!  ",""),"")&amp;IF(H119&lt;&gt;0,IF(L119="","Répartir les coûts!  ",""),"")&amp;IF(H119&lt;&gt;0,IF(M119="","Indiquer l'origine!",""),"")</f>
        <v/>
      </c>
      <c r="P119" s="271"/>
      <c r="Q119" s="272"/>
      <c r="R119" s="267">
        <f t="shared" ref="R119:R126" si="67">SUM(P119+Q119)</f>
        <v>0</v>
      </c>
      <c r="S119" s="76"/>
      <c r="T119" s="91" t="str">
        <f t="shared" ref="T119:T126" si="68">IF(L119="Interne",N119,"-")</f>
        <v>-</v>
      </c>
      <c r="U119" s="91" t="str">
        <f t="shared" ref="U119:U126" si="69">IF(L119="Apparenté",N119,"-")</f>
        <v>-</v>
      </c>
      <c r="V119" s="91" t="str">
        <f t="shared" ref="V119:V126" si="70">IF(L119="Externe",N119,"-")</f>
        <v>-</v>
      </c>
      <c r="W119" s="57"/>
      <c r="X119" s="91" t="str">
        <f t="shared" ref="X119:X126" si="71">IF($M119="Canadien",IF(OR($N119="",$N119=0),"-",$N119),"-")</f>
        <v>-</v>
      </c>
      <c r="Y119" s="91" t="str">
        <f t="shared" ref="Y119:Y126" si="72">IF($M119="Non-Canadien",IF(OR($N119="",$N119=0),"-",$N119),"-")</f>
        <v>-</v>
      </c>
    </row>
    <row r="120" spans="1:28" s="4" customFormat="1" ht="15" customHeight="1" x14ac:dyDescent="0.2">
      <c r="A120" s="23" t="s">
        <v>186</v>
      </c>
      <c r="B120" s="24" t="s">
        <v>187</v>
      </c>
      <c r="C120" s="24"/>
      <c r="D120" s="54">
        <v>1</v>
      </c>
      <c r="E120" s="28"/>
      <c r="F120" s="28"/>
      <c r="G120" s="28"/>
      <c r="H120" s="201">
        <f t="shared" si="64"/>
        <v>0</v>
      </c>
      <c r="I120" s="62"/>
      <c r="J120" s="28"/>
      <c r="K120" s="297"/>
      <c r="L120" s="62"/>
      <c r="M120" s="62"/>
      <c r="N120" s="55">
        <f t="shared" si="65"/>
        <v>0</v>
      </c>
      <c r="O120" s="76" t="str">
        <f t="shared" si="66"/>
        <v/>
      </c>
      <c r="P120" s="271"/>
      <c r="Q120" s="272"/>
      <c r="R120" s="267">
        <f t="shared" si="67"/>
        <v>0</v>
      </c>
      <c r="S120" s="76"/>
      <c r="T120" s="91" t="str">
        <f t="shared" si="68"/>
        <v>-</v>
      </c>
      <c r="U120" s="91" t="str">
        <f t="shared" si="69"/>
        <v>-</v>
      </c>
      <c r="V120" s="91" t="str">
        <f t="shared" si="70"/>
        <v>-</v>
      </c>
      <c r="W120" s="57"/>
      <c r="X120" s="91" t="str">
        <f t="shared" si="71"/>
        <v>-</v>
      </c>
      <c r="Y120" s="91" t="str">
        <f t="shared" si="72"/>
        <v>-</v>
      </c>
    </row>
    <row r="121" spans="1:28" s="6" customFormat="1" ht="15" customHeight="1" x14ac:dyDescent="0.2">
      <c r="A121" s="23" t="s">
        <v>188</v>
      </c>
      <c r="B121" s="24" t="s">
        <v>189</v>
      </c>
      <c r="C121" s="24"/>
      <c r="D121" s="54">
        <v>1</v>
      </c>
      <c r="E121" s="28"/>
      <c r="F121" s="28"/>
      <c r="G121" s="28"/>
      <c r="H121" s="201">
        <f t="shared" si="64"/>
        <v>0</v>
      </c>
      <c r="I121" s="62"/>
      <c r="J121" s="28"/>
      <c r="K121" s="297"/>
      <c r="L121" s="62"/>
      <c r="M121" s="62"/>
      <c r="N121" s="55">
        <f t="shared" si="65"/>
        <v>0</v>
      </c>
      <c r="O121" s="76" t="str">
        <f t="shared" si="66"/>
        <v/>
      </c>
      <c r="P121" s="271"/>
      <c r="Q121" s="272"/>
      <c r="R121" s="267">
        <f t="shared" si="67"/>
        <v>0</v>
      </c>
      <c r="S121" s="76"/>
      <c r="T121" s="91" t="str">
        <f t="shared" si="68"/>
        <v>-</v>
      </c>
      <c r="U121" s="91" t="str">
        <f t="shared" si="69"/>
        <v>-</v>
      </c>
      <c r="V121" s="91" t="str">
        <f t="shared" si="70"/>
        <v>-</v>
      </c>
      <c r="W121" s="57"/>
      <c r="X121" s="91" t="str">
        <f t="shared" si="71"/>
        <v>-</v>
      </c>
      <c r="Y121" s="91" t="str">
        <f t="shared" si="72"/>
        <v>-</v>
      </c>
    </row>
    <row r="122" spans="1:28" ht="15" customHeight="1" x14ac:dyDescent="0.2">
      <c r="A122" s="23" t="s">
        <v>190</v>
      </c>
      <c r="B122" s="24" t="s">
        <v>191</v>
      </c>
      <c r="C122" s="24"/>
      <c r="D122" s="54">
        <v>1</v>
      </c>
      <c r="E122" s="28"/>
      <c r="F122" s="28"/>
      <c r="G122" s="28"/>
      <c r="H122" s="201">
        <f t="shared" si="64"/>
        <v>0</v>
      </c>
      <c r="I122" s="62"/>
      <c r="J122" s="28"/>
      <c r="K122" s="297"/>
      <c r="L122" s="62"/>
      <c r="M122" s="62"/>
      <c r="N122" s="55">
        <f t="shared" si="65"/>
        <v>0</v>
      </c>
      <c r="O122" s="76" t="str">
        <f t="shared" si="66"/>
        <v/>
      </c>
      <c r="P122" s="271"/>
      <c r="Q122" s="272"/>
      <c r="R122" s="267">
        <f t="shared" si="67"/>
        <v>0</v>
      </c>
      <c r="T122" s="91" t="str">
        <f t="shared" si="68"/>
        <v>-</v>
      </c>
      <c r="U122" s="91" t="str">
        <f t="shared" si="69"/>
        <v>-</v>
      </c>
      <c r="V122" s="91" t="str">
        <f t="shared" si="70"/>
        <v>-</v>
      </c>
      <c r="X122" s="91" t="str">
        <f t="shared" si="71"/>
        <v>-</v>
      </c>
      <c r="Y122" s="91" t="str">
        <f t="shared" si="72"/>
        <v>-</v>
      </c>
    </row>
    <row r="123" spans="1:28" ht="15" customHeight="1" x14ac:dyDescent="0.2">
      <c r="A123" s="23" t="s">
        <v>192</v>
      </c>
      <c r="B123" s="24" t="s">
        <v>193</v>
      </c>
      <c r="C123" s="24"/>
      <c r="D123" s="54">
        <v>1</v>
      </c>
      <c r="E123" s="28"/>
      <c r="F123" s="28"/>
      <c r="G123" s="28"/>
      <c r="H123" s="201">
        <f t="shared" si="64"/>
        <v>0</v>
      </c>
      <c r="I123" s="62"/>
      <c r="J123" s="28"/>
      <c r="K123" s="297"/>
      <c r="L123" s="62"/>
      <c r="M123" s="62"/>
      <c r="N123" s="55">
        <f t="shared" si="65"/>
        <v>0</v>
      </c>
      <c r="O123" s="76" t="str">
        <f t="shared" si="66"/>
        <v/>
      </c>
      <c r="P123" s="271"/>
      <c r="Q123" s="272"/>
      <c r="R123" s="267">
        <f t="shared" si="67"/>
        <v>0</v>
      </c>
      <c r="T123" s="91" t="str">
        <f t="shared" si="68"/>
        <v>-</v>
      </c>
      <c r="U123" s="91" t="str">
        <f t="shared" si="69"/>
        <v>-</v>
      </c>
      <c r="V123" s="91" t="str">
        <f t="shared" si="70"/>
        <v>-</v>
      </c>
      <c r="X123" s="91" t="str">
        <f t="shared" si="71"/>
        <v>-</v>
      </c>
      <c r="Y123" s="91" t="str">
        <f t="shared" si="72"/>
        <v>-</v>
      </c>
    </row>
    <row r="124" spans="1:28" ht="15" customHeight="1" x14ac:dyDescent="0.2">
      <c r="A124" s="23" t="s">
        <v>194</v>
      </c>
      <c r="B124" s="24" t="s">
        <v>195</v>
      </c>
      <c r="C124" s="24"/>
      <c r="D124" s="54">
        <v>1</v>
      </c>
      <c r="E124" s="28"/>
      <c r="F124" s="28"/>
      <c r="G124" s="28"/>
      <c r="H124" s="201">
        <f t="shared" si="64"/>
        <v>0</v>
      </c>
      <c r="I124" s="62"/>
      <c r="J124" s="28"/>
      <c r="K124" s="297"/>
      <c r="L124" s="62"/>
      <c r="M124" s="62"/>
      <c r="N124" s="55">
        <f t="shared" si="65"/>
        <v>0</v>
      </c>
      <c r="O124" s="76" t="str">
        <f t="shared" si="66"/>
        <v/>
      </c>
      <c r="P124" s="271"/>
      <c r="Q124" s="272"/>
      <c r="R124" s="267">
        <f t="shared" si="67"/>
        <v>0</v>
      </c>
      <c r="T124" s="91" t="str">
        <f t="shared" si="68"/>
        <v>-</v>
      </c>
      <c r="U124" s="91" t="str">
        <f t="shared" si="69"/>
        <v>-</v>
      </c>
      <c r="V124" s="91" t="str">
        <f t="shared" si="70"/>
        <v>-</v>
      </c>
      <c r="X124" s="91" t="str">
        <f t="shared" si="71"/>
        <v>-</v>
      </c>
      <c r="Y124" s="91" t="str">
        <f t="shared" si="72"/>
        <v>-</v>
      </c>
    </row>
    <row r="125" spans="1:28" ht="15" customHeight="1" x14ac:dyDescent="0.2">
      <c r="A125" s="30" t="s">
        <v>196</v>
      </c>
      <c r="B125" s="24" t="s">
        <v>197</v>
      </c>
      <c r="C125" s="24"/>
      <c r="D125" s="54">
        <v>1</v>
      </c>
      <c r="E125" s="28"/>
      <c r="F125" s="28"/>
      <c r="G125" s="28"/>
      <c r="H125" s="201">
        <f t="shared" si="64"/>
        <v>0</v>
      </c>
      <c r="I125" s="62"/>
      <c r="J125" s="28"/>
      <c r="K125" s="297"/>
      <c r="L125" s="62"/>
      <c r="M125" s="62"/>
      <c r="N125" s="55">
        <f t="shared" si="65"/>
        <v>0</v>
      </c>
      <c r="O125" s="76" t="str">
        <f t="shared" si="66"/>
        <v/>
      </c>
      <c r="P125" s="271"/>
      <c r="Q125" s="272"/>
      <c r="R125" s="267">
        <f t="shared" si="67"/>
        <v>0</v>
      </c>
      <c r="T125" s="91" t="str">
        <f t="shared" ref="T125" si="73">IF(L125="Interne",N125,"-")</f>
        <v>-</v>
      </c>
      <c r="U125" s="91" t="str">
        <f t="shared" ref="U125" si="74">IF(L125="Apparenté",N125,"-")</f>
        <v>-</v>
      </c>
      <c r="V125" s="91" t="str">
        <f t="shared" ref="V125" si="75">IF(L125="Externe",N125,"-")</f>
        <v>-</v>
      </c>
      <c r="X125" s="91" t="str">
        <f t="shared" si="71"/>
        <v>-</v>
      </c>
      <c r="Y125" s="91" t="str">
        <f t="shared" si="72"/>
        <v>-</v>
      </c>
    </row>
    <row r="126" spans="1:28" ht="15" customHeight="1" x14ac:dyDescent="0.25">
      <c r="A126" s="23" t="s">
        <v>198</v>
      </c>
      <c r="B126" s="24" t="s">
        <v>93</v>
      </c>
      <c r="C126" s="24"/>
      <c r="D126" s="54">
        <v>1</v>
      </c>
      <c r="E126" s="28"/>
      <c r="F126" s="28"/>
      <c r="G126" s="28"/>
      <c r="H126" s="201">
        <f t="shared" si="64"/>
        <v>0</v>
      </c>
      <c r="I126" s="62"/>
      <c r="J126" s="28"/>
      <c r="K126" s="297"/>
      <c r="L126" s="62"/>
      <c r="M126" s="62"/>
      <c r="N126" s="55">
        <f t="shared" si="65"/>
        <v>0</v>
      </c>
      <c r="O126" s="76" t="str">
        <f t="shared" si="66"/>
        <v/>
      </c>
      <c r="P126" s="271"/>
      <c r="Q126" s="272"/>
      <c r="R126" s="267">
        <f t="shared" si="67"/>
        <v>0</v>
      </c>
      <c r="T126" s="91" t="str">
        <f t="shared" si="68"/>
        <v>-</v>
      </c>
      <c r="U126" s="91" t="str">
        <f t="shared" si="69"/>
        <v>-</v>
      </c>
      <c r="V126" s="91" t="str">
        <f t="shared" si="70"/>
        <v>-</v>
      </c>
      <c r="X126" s="91" t="str">
        <f t="shared" si="71"/>
        <v>-</v>
      </c>
      <c r="Y126" s="91" t="str">
        <f t="shared" si="72"/>
        <v>-</v>
      </c>
      <c r="AB126" s="2"/>
    </row>
    <row r="127" spans="1:28" s="2" customFormat="1" ht="15" customHeight="1" thickBot="1" x14ac:dyDescent="0.3">
      <c r="A127" s="36" t="s">
        <v>25</v>
      </c>
      <c r="B127" s="37" t="s">
        <v>199</v>
      </c>
      <c r="C127" s="387"/>
      <c r="D127" s="388"/>
      <c r="E127" s="388"/>
      <c r="F127" s="388"/>
      <c r="G127" s="388"/>
      <c r="H127" s="388"/>
      <c r="I127" s="388"/>
      <c r="J127" s="388"/>
      <c r="K127" s="388"/>
      <c r="L127" s="388"/>
      <c r="M127" s="369"/>
      <c r="N127" s="90">
        <f>ROUND(SUM(N119:N126),0)</f>
        <v>0</v>
      </c>
      <c r="O127" s="76"/>
      <c r="P127" s="268">
        <f>SUM(P119:P126)</f>
        <v>0</v>
      </c>
      <c r="Q127" s="269">
        <f>SUM(Q119:Q126)</f>
        <v>0</v>
      </c>
      <c r="R127" s="270">
        <f>SUM(R119:R126)</f>
        <v>0</v>
      </c>
      <c r="S127" s="76"/>
      <c r="T127" s="137">
        <f>ROUND(SUM(T119:T126),0)</f>
        <v>0</v>
      </c>
      <c r="U127" s="137">
        <f>ROUND(SUM(U119:U126),0)</f>
        <v>0</v>
      </c>
      <c r="V127" s="137">
        <f>ROUND(SUM(V119:V126),0)</f>
        <v>0</v>
      </c>
      <c r="W127" s="57"/>
      <c r="X127" s="137">
        <f>ROUND(SUM(X119:X126),0)</f>
        <v>0</v>
      </c>
      <c r="Y127" s="137">
        <f>ROUND(SUM(Y119:Y126),0)</f>
        <v>0</v>
      </c>
    </row>
    <row r="128" spans="1:28" ht="15" customHeight="1" thickBot="1" x14ac:dyDescent="0.25">
      <c r="A128" s="4"/>
      <c r="B128" s="4"/>
      <c r="C128" s="4"/>
      <c r="D128" s="3"/>
      <c r="E128" s="3"/>
      <c r="F128" s="3"/>
      <c r="G128" s="3"/>
      <c r="H128" s="3"/>
      <c r="I128" s="3"/>
      <c r="J128" s="3"/>
      <c r="K128" s="3"/>
      <c r="L128" s="3"/>
      <c r="M128" s="3"/>
      <c r="N128" s="3"/>
    </row>
    <row r="129" spans="1:25" s="21" customFormat="1" ht="24" customHeight="1" thickBot="1" x14ac:dyDescent="0.25">
      <c r="A129" s="132" t="s">
        <v>200</v>
      </c>
      <c r="B129" s="125"/>
      <c r="C129" s="125"/>
      <c r="D129" s="125"/>
      <c r="E129" s="125"/>
      <c r="F129" s="125"/>
      <c r="G129" s="125"/>
      <c r="H129" s="125"/>
      <c r="I129" s="125"/>
      <c r="J129" s="125"/>
      <c r="K129" s="125"/>
      <c r="L129" s="125"/>
      <c r="M129" s="125"/>
      <c r="N129" s="49"/>
      <c r="O129" s="76"/>
      <c r="P129" s="76"/>
      <c r="Q129" s="76"/>
      <c r="R129" s="76"/>
      <c r="S129" s="76"/>
      <c r="W129" s="57"/>
    </row>
    <row r="130" spans="1:25" s="2" customFormat="1" ht="20.100000000000001" customHeight="1" thickBot="1" x14ac:dyDescent="0.3">
      <c r="A130" s="34" t="s">
        <v>27</v>
      </c>
      <c r="B130" s="38" t="s">
        <v>201</v>
      </c>
      <c r="C130" s="39"/>
      <c r="D130" s="40"/>
      <c r="E130" s="40"/>
      <c r="F130" s="40"/>
      <c r="G130" s="40"/>
      <c r="H130" s="40"/>
      <c r="I130" s="40"/>
      <c r="J130" s="40"/>
      <c r="K130" s="40"/>
      <c r="L130" s="40"/>
      <c r="M130" s="40"/>
      <c r="N130" s="41"/>
      <c r="O130" s="76"/>
      <c r="S130" s="76"/>
      <c r="W130" s="57"/>
    </row>
    <row r="131" spans="1:25" s="291" customFormat="1" ht="14.25" customHeight="1" thickBot="1" x14ac:dyDescent="0.3">
      <c r="A131" s="290"/>
      <c r="B131" s="426" t="s">
        <v>407</v>
      </c>
      <c r="C131" s="356"/>
      <c r="D131" s="356"/>
      <c r="E131" s="356"/>
      <c r="F131" s="356"/>
      <c r="G131" s="356"/>
      <c r="H131" s="356"/>
      <c r="I131" s="356"/>
      <c r="J131" s="356"/>
      <c r="K131" s="356"/>
      <c r="L131" s="356"/>
      <c r="M131" s="356"/>
      <c r="N131" s="401"/>
      <c r="O131" s="76"/>
      <c r="P131" s="464" t="s">
        <v>48</v>
      </c>
      <c r="Q131" s="465"/>
      <c r="R131" s="466"/>
      <c r="S131" s="76"/>
      <c r="W131" s="292"/>
    </row>
    <row r="132" spans="1:25" x14ac:dyDescent="0.2">
      <c r="A132" s="398" t="s">
        <v>5</v>
      </c>
      <c r="B132" s="385" t="s">
        <v>6</v>
      </c>
      <c r="C132" s="361" t="s">
        <v>85</v>
      </c>
      <c r="D132" s="362"/>
      <c r="E132" s="362"/>
      <c r="F132" s="476"/>
      <c r="G132" s="59" t="s">
        <v>202</v>
      </c>
      <c r="H132" s="376" t="s">
        <v>99</v>
      </c>
      <c r="I132" s="410"/>
      <c r="J132" s="31" t="s">
        <v>387</v>
      </c>
      <c r="K132" s="31" t="s">
        <v>400</v>
      </c>
      <c r="L132" s="379" t="s">
        <v>100</v>
      </c>
      <c r="M132" s="379" t="s">
        <v>101</v>
      </c>
      <c r="N132" s="391" t="s">
        <v>9</v>
      </c>
      <c r="P132" s="414" t="s">
        <v>373</v>
      </c>
      <c r="Q132" s="415"/>
      <c r="R132" s="416"/>
      <c r="T132" s="423" t="s">
        <v>63</v>
      </c>
      <c r="U132" s="424"/>
      <c r="V132" s="425"/>
      <c r="X132" s="427" t="s">
        <v>64</v>
      </c>
      <c r="Y132" s="428"/>
    </row>
    <row r="133" spans="1:25" s="44" customFormat="1" ht="43.5" customHeight="1" x14ac:dyDescent="0.2">
      <c r="A133" s="399"/>
      <c r="B133" s="386"/>
      <c r="C133" s="364" t="s">
        <v>203</v>
      </c>
      <c r="D133" s="365"/>
      <c r="E133" s="365"/>
      <c r="F133" s="409"/>
      <c r="G133" s="43"/>
      <c r="H133" s="202" t="s">
        <v>106</v>
      </c>
      <c r="I133" s="202" t="s">
        <v>362</v>
      </c>
      <c r="J133" s="285" t="s">
        <v>402</v>
      </c>
      <c r="K133" s="295" t="s">
        <v>403</v>
      </c>
      <c r="L133" s="380"/>
      <c r="M133" s="433"/>
      <c r="N133" s="392"/>
      <c r="O133" s="76"/>
      <c r="P133" s="156" t="str">
        <f>$P$12</f>
        <v>-</v>
      </c>
      <c r="Q133" s="155" t="str">
        <f>$P$15</f>
        <v>-</v>
      </c>
      <c r="R133" s="225" t="s">
        <v>67</v>
      </c>
      <c r="S133" s="76"/>
      <c r="T133" s="159" t="s">
        <v>10</v>
      </c>
      <c r="U133" s="159" t="s">
        <v>11</v>
      </c>
      <c r="V133" s="159" t="s">
        <v>12</v>
      </c>
      <c r="W133" s="57"/>
      <c r="X133" s="159" t="s">
        <v>13</v>
      </c>
      <c r="Y133" s="159" t="s">
        <v>14</v>
      </c>
    </row>
    <row r="134" spans="1:25" s="5" customFormat="1" ht="15" customHeight="1" x14ac:dyDescent="0.2">
      <c r="A134" s="23" t="s">
        <v>204</v>
      </c>
      <c r="B134" s="33" t="s">
        <v>205</v>
      </c>
      <c r="C134" s="367"/>
      <c r="D134" s="368"/>
      <c r="E134" s="368"/>
      <c r="F134" s="400"/>
      <c r="G134" s="28">
        <v>1</v>
      </c>
      <c r="H134" s="201">
        <v>0</v>
      </c>
      <c r="I134" s="62"/>
      <c r="J134" s="28"/>
      <c r="K134" s="297"/>
      <c r="L134" s="62"/>
      <c r="M134" s="62"/>
      <c r="N134" s="55">
        <f>G134*H134*J134*K134</f>
        <v>0</v>
      </c>
      <c r="O134" s="76" t="str">
        <f t="shared" ref="O134:O141" si="76">IF(H134&lt;&gt;0,IF(I134="","Choisir la base de la durée!  ",""),"")&amp;IF(H134&lt;&gt;0,IF(L134="","Répartir les coûts!  ",""),"")&amp;IF(H134&lt;&gt;0,IF(M134="","Indiquer l'origine!",""),"")</f>
        <v/>
      </c>
      <c r="P134" s="271"/>
      <c r="Q134" s="272"/>
      <c r="R134" s="267">
        <f t="shared" ref="R134:R141" si="77">SUM(P134+Q134)</f>
        <v>0</v>
      </c>
      <c r="S134" s="76"/>
      <c r="T134" s="91" t="str">
        <f t="shared" ref="T134:T141" si="78">IF(L134="Interne",N134,"-")</f>
        <v>-</v>
      </c>
      <c r="U134" s="91" t="str">
        <f t="shared" ref="U134:U141" si="79">IF(L134="Apparenté",N134,"-")</f>
        <v>-</v>
      </c>
      <c r="V134" s="91" t="str">
        <f t="shared" ref="V134:V141" si="80">IF(L134="Externe",N134,"-")</f>
        <v>-</v>
      </c>
      <c r="W134" s="57"/>
      <c r="X134" s="91" t="str">
        <f t="shared" ref="X134:X141" si="81">IF($M134="Canadien",IF(OR($N134="",$N134=0),"-",$N134),"-")</f>
        <v>-</v>
      </c>
      <c r="Y134" s="91" t="str">
        <f t="shared" ref="Y134:Y141" si="82">IF($M134="Non-Canadien",IF(OR($N134="",$N134=0),"-",$N134),"-")</f>
        <v>-</v>
      </c>
    </row>
    <row r="135" spans="1:25" s="7" customFormat="1" ht="15" customHeight="1" x14ac:dyDescent="0.2">
      <c r="A135" s="23" t="s">
        <v>206</v>
      </c>
      <c r="B135" s="24" t="s">
        <v>207</v>
      </c>
      <c r="C135" s="367"/>
      <c r="D135" s="368"/>
      <c r="E135" s="368"/>
      <c r="F135" s="400"/>
      <c r="G135" s="28">
        <v>1</v>
      </c>
      <c r="H135" s="201">
        <v>0</v>
      </c>
      <c r="I135" s="62"/>
      <c r="J135" s="28"/>
      <c r="K135" s="297"/>
      <c r="L135" s="62"/>
      <c r="M135" s="62"/>
      <c r="N135" s="55">
        <f t="shared" ref="N135:N141" si="83">G135*H135*J135*K135</f>
        <v>0</v>
      </c>
      <c r="O135" s="76" t="str">
        <f t="shared" si="76"/>
        <v/>
      </c>
      <c r="P135" s="271"/>
      <c r="Q135" s="272"/>
      <c r="R135" s="267">
        <f t="shared" si="77"/>
        <v>0</v>
      </c>
      <c r="S135" s="76"/>
      <c r="T135" s="91" t="str">
        <f t="shared" si="78"/>
        <v>-</v>
      </c>
      <c r="U135" s="91" t="str">
        <f t="shared" si="79"/>
        <v>-</v>
      </c>
      <c r="V135" s="91" t="str">
        <f t="shared" si="80"/>
        <v>-</v>
      </c>
      <c r="W135" s="57"/>
      <c r="X135" s="91" t="str">
        <f t="shared" si="81"/>
        <v>-</v>
      </c>
      <c r="Y135" s="91" t="str">
        <f t="shared" si="82"/>
        <v>-</v>
      </c>
    </row>
    <row r="136" spans="1:25" ht="15" customHeight="1" x14ac:dyDescent="0.2">
      <c r="A136" s="23" t="s">
        <v>208</v>
      </c>
      <c r="B136" s="24" t="s">
        <v>209</v>
      </c>
      <c r="C136" s="367"/>
      <c r="D136" s="368"/>
      <c r="E136" s="368"/>
      <c r="F136" s="400"/>
      <c r="G136" s="28">
        <v>1</v>
      </c>
      <c r="H136" s="201">
        <v>0</v>
      </c>
      <c r="I136" s="62"/>
      <c r="J136" s="28"/>
      <c r="K136" s="297"/>
      <c r="L136" s="62"/>
      <c r="M136" s="62"/>
      <c r="N136" s="55">
        <f t="shared" si="83"/>
        <v>0</v>
      </c>
      <c r="O136" s="76" t="str">
        <f t="shared" si="76"/>
        <v/>
      </c>
      <c r="P136" s="271"/>
      <c r="Q136" s="272"/>
      <c r="R136" s="267">
        <f t="shared" si="77"/>
        <v>0</v>
      </c>
      <c r="T136" s="91" t="str">
        <f t="shared" si="78"/>
        <v>-</v>
      </c>
      <c r="U136" s="91" t="str">
        <f t="shared" si="79"/>
        <v>-</v>
      </c>
      <c r="V136" s="91" t="str">
        <f t="shared" si="80"/>
        <v>-</v>
      </c>
      <c r="X136" s="91" t="str">
        <f t="shared" si="81"/>
        <v>-</v>
      </c>
      <c r="Y136" s="91" t="str">
        <f t="shared" si="82"/>
        <v>-</v>
      </c>
    </row>
    <row r="137" spans="1:25" ht="15" customHeight="1" x14ac:dyDescent="0.2">
      <c r="A137" s="23" t="s">
        <v>210</v>
      </c>
      <c r="B137" s="24" t="s">
        <v>211</v>
      </c>
      <c r="C137" s="367"/>
      <c r="D137" s="368"/>
      <c r="E137" s="368"/>
      <c r="F137" s="400"/>
      <c r="G137" s="28">
        <v>1</v>
      </c>
      <c r="H137" s="201">
        <v>0</v>
      </c>
      <c r="I137" s="62"/>
      <c r="J137" s="28"/>
      <c r="K137" s="297"/>
      <c r="L137" s="62"/>
      <c r="M137" s="62"/>
      <c r="N137" s="55">
        <f t="shared" si="83"/>
        <v>0</v>
      </c>
      <c r="O137" s="76" t="str">
        <f t="shared" si="76"/>
        <v/>
      </c>
      <c r="P137" s="271"/>
      <c r="Q137" s="272"/>
      <c r="R137" s="267">
        <f t="shared" si="77"/>
        <v>0</v>
      </c>
      <c r="T137" s="91" t="str">
        <f t="shared" si="78"/>
        <v>-</v>
      </c>
      <c r="U137" s="91" t="str">
        <f t="shared" si="79"/>
        <v>-</v>
      </c>
      <c r="V137" s="91" t="str">
        <f t="shared" si="80"/>
        <v>-</v>
      </c>
      <c r="X137" s="91" t="str">
        <f t="shared" si="81"/>
        <v>-</v>
      </c>
      <c r="Y137" s="91" t="str">
        <f t="shared" si="82"/>
        <v>-</v>
      </c>
    </row>
    <row r="138" spans="1:25" ht="15" customHeight="1" x14ac:dyDescent="0.2">
      <c r="A138" s="23" t="s">
        <v>212</v>
      </c>
      <c r="B138" s="24" t="s">
        <v>213</v>
      </c>
      <c r="C138" s="367"/>
      <c r="D138" s="368"/>
      <c r="E138" s="368"/>
      <c r="F138" s="400"/>
      <c r="G138" s="28">
        <v>1</v>
      </c>
      <c r="H138" s="201">
        <v>0</v>
      </c>
      <c r="I138" s="62"/>
      <c r="J138" s="28"/>
      <c r="K138" s="297"/>
      <c r="L138" s="62"/>
      <c r="M138" s="62"/>
      <c r="N138" s="55">
        <f t="shared" si="83"/>
        <v>0</v>
      </c>
      <c r="O138" s="76" t="str">
        <f t="shared" si="76"/>
        <v/>
      </c>
      <c r="P138" s="271"/>
      <c r="Q138" s="272"/>
      <c r="R138" s="267">
        <f t="shared" si="77"/>
        <v>0</v>
      </c>
      <c r="T138" s="91" t="str">
        <f t="shared" si="78"/>
        <v>-</v>
      </c>
      <c r="U138" s="91" t="str">
        <f t="shared" si="79"/>
        <v>-</v>
      </c>
      <c r="V138" s="91" t="str">
        <f t="shared" si="80"/>
        <v>-</v>
      </c>
      <c r="X138" s="91" t="str">
        <f t="shared" si="81"/>
        <v>-</v>
      </c>
      <c r="Y138" s="91" t="str">
        <f t="shared" si="82"/>
        <v>-</v>
      </c>
    </row>
    <row r="139" spans="1:25" ht="15" customHeight="1" x14ac:dyDescent="0.2">
      <c r="A139" s="23" t="s">
        <v>214</v>
      </c>
      <c r="B139" s="24" t="s">
        <v>215</v>
      </c>
      <c r="C139" s="367"/>
      <c r="D139" s="368"/>
      <c r="E139" s="368"/>
      <c r="F139" s="400"/>
      <c r="G139" s="28">
        <v>1</v>
      </c>
      <c r="H139" s="201">
        <v>0</v>
      </c>
      <c r="I139" s="62"/>
      <c r="J139" s="28"/>
      <c r="K139" s="297"/>
      <c r="L139" s="62"/>
      <c r="M139" s="62"/>
      <c r="N139" s="55">
        <f t="shared" si="83"/>
        <v>0</v>
      </c>
      <c r="O139" s="76" t="str">
        <f t="shared" si="76"/>
        <v/>
      </c>
      <c r="P139" s="271"/>
      <c r="Q139" s="272"/>
      <c r="R139" s="267">
        <f t="shared" si="77"/>
        <v>0</v>
      </c>
      <c r="T139" s="91" t="str">
        <f t="shared" si="78"/>
        <v>-</v>
      </c>
      <c r="U139" s="91" t="str">
        <f t="shared" si="79"/>
        <v>-</v>
      </c>
      <c r="V139" s="91" t="str">
        <f t="shared" si="80"/>
        <v>-</v>
      </c>
      <c r="X139" s="91" t="str">
        <f t="shared" si="81"/>
        <v>-</v>
      </c>
      <c r="Y139" s="91" t="str">
        <f t="shared" si="82"/>
        <v>-</v>
      </c>
    </row>
    <row r="140" spans="1:25" ht="15" customHeight="1" x14ac:dyDescent="0.2">
      <c r="A140" s="23" t="s">
        <v>216</v>
      </c>
      <c r="B140" s="24" t="s">
        <v>217</v>
      </c>
      <c r="C140" s="367"/>
      <c r="D140" s="368"/>
      <c r="E140" s="368"/>
      <c r="F140" s="400"/>
      <c r="G140" s="28">
        <v>1</v>
      </c>
      <c r="H140" s="201">
        <v>0</v>
      </c>
      <c r="I140" s="62"/>
      <c r="J140" s="28"/>
      <c r="K140" s="297"/>
      <c r="L140" s="62"/>
      <c r="M140" s="62"/>
      <c r="N140" s="55">
        <f t="shared" si="83"/>
        <v>0</v>
      </c>
      <c r="O140" s="76" t="str">
        <f t="shared" si="76"/>
        <v/>
      </c>
      <c r="P140" s="271"/>
      <c r="Q140" s="272"/>
      <c r="R140" s="267">
        <f t="shared" si="77"/>
        <v>0</v>
      </c>
      <c r="T140" s="91" t="str">
        <f t="shared" si="78"/>
        <v>-</v>
      </c>
      <c r="U140" s="91" t="str">
        <f t="shared" si="79"/>
        <v>-</v>
      </c>
      <c r="V140" s="91" t="str">
        <f t="shared" si="80"/>
        <v>-</v>
      </c>
      <c r="X140" s="91" t="str">
        <f t="shared" si="81"/>
        <v>-</v>
      </c>
      <c r="Y140" s="91" t="str">
        <f t="shared" si="82"/>
        <v>-</v>
      </c>
    </row>
    <row r="141" spans="1:25" ht="15" customHeight="1" x14ac:dyDescent="0.2">
      <c r="A141" s="23" t="s">
        <v>218</v>
      </c>
      <c r="B141" s="24" t="s">
        <v>93</v>
      </c>
      <c r="C141" s="367"/>
      <c r="D141" s="368"/>
      <c r="E141" s="368"/>
      <c r="F141" s="400"/>
      <c r="G141" s="28">
        <v>1</v>
      </c>
      <c r="H141" s="201">
        <v>0</v>
      </c>
      <c r="I141" s="62"/>
      <c r="J141" s="28"/>
      <c r="K141" s="297"/>
      <c r="L141" s="62"/>
      <c r="M141" s="62"/>
      <c r="N141" s="55">
        <f t="shared" si="83"/>
        <v>0</v>
      </c>
      <c r="O141" s="76" t="str">
        <f t="shared" si="76"/>
        <v/>
      </c>
      <c r="P141" s="271"/>
      <c r="Q141" s="272"/>
      <c r="R141" s="267">
        <f t="shared" si="77"/>
        <v>0</v>
      </c>
      <c r="T141" s="91" t="str">
        <f t="shared" si="78"/>
        <v>-</v>
      </c>
      <c r="U141" s="91" t="str">
        <f t="shared" si="79"/>
        <v>-</v>
      </c>
      <c r="V141" s="91" t="str">
        <f t="shared" si="80"/>
        <v>-</v>
      </c>
      <c r="X141" s="91" t="str">
        <f t="shared" si="81"/>
        <v>-</v>
      </c>
      <c r="Y141" s="91" t="str">
        <f t="shared" si="82"/>
        <v>-</v>
      </c>
    </row>
    <row r="142" spans="1:25" s="2" customFormat="1" ht="15" customHeight="1" thickBot="1" x14ac:dyDescent="0.3">
      <c r="A142" s="36" t="s">
        <v>27</v>
      </c>
      <c r="B142" s="37" t="s">
        <v>219</v>
      </c>
      <c r="C142" s="387"/>
      <c r="D142" s="388"/>
      <c r="E142" s="388"/>
      <c r="F142" s="388"/>
      <c r="G142" s="388"/>
      <c r="H142" s="388"/>
      <c r="I142" s="388"/>
      <c r="J142" s="388"/>
      <c r="K142" s="388"/>
      <c r="L142" s="388"/>
      <c r="M142" s="369"/>
      <c r="N142" s="88">
        <f>ROUND(SUM(N134:N141),0)</f>
        <v>0</v>
      </c>
      <c r="O142" s="76"/>
      <c r="P142" s="268">
        <f>SUM(P134:P141)</f>
        <v>0</v>
      </c>
      <c r="Q142" s="269">
        <f>SUM(Q134:Q141)</f>
        <v>0</v>
      </c>
      <c r="R142" s="270">
        <f>SUM(R134:R141)</f>
        <v>0</v>
      </c>
      <c r="S142" s="76"/>
      <c r="T142" s="136">
        <f>ROUND(SUM(T134:T141),0)</f>
        <v>0</v>
      </c>
      <c r="U142" s="136">
        <f>ROUND(SUM(U134:U141),0)</f>
        <v>0</v>
      </c>
      <c r="V142" s="136">
        <f>ROUND(SUM(V134:V141),0)</f>
        <v>0</v>
      </c>
      <c r="W142" s="57"/>
      <c r="X142" s="136">
        <f>ROUND(SUM(X134:X141),0)</f>
        <v>0</v>
      </c>
      <c r="Y142" s="136">
        <f>ROUND(SUM(Y134:Y141),0)</f>
        <v>0</v>
      </c>
    </row>
    <row r="143" spans="1:25" ht="15" customHeight="1" thickBot="1" x14ac:dyDescent="0.25">
      <c r="A143" s="12"/>
      <c r="B143" s="11"/>
      <c r="C143" s="11"/>
      <c r="D143" s="9"/>
      <c r="E143" s="13"/>
      <c r="F143" s="13"/>
      <c r="G143" s="13"/>
      <c r="H143" s="13"/>
      <c r="I143" s="13"/>
      <c r="J143" s="13"/>
      <c r="K143" s="13"/>
      <c r="L143" s="13"/>
      <c r="M143" s="13"/>
      <c r="N143" s="53"/>
    </row>
    <row r="144" spans="1:25" s="2" customFormat="1" ht="20.100000000000001" customHeight="1" thickBot="1" x14ac:dyDescent="0.3">
      <c r="A144" s="34">
        <v>12</v>
      </c>
      <c r="B144" s="38" t="s">
        <v>220</v>
      </c>
      <c r="C144" s="39"/>
      <c r="D144" s="40"/>
      <c r="E144" s="40"/>
      <c r="F144" s="40"/>
      <c r="G144" s="40"/>
      <c r="H144" s="40"/>
      <c r="I144" s="40"/>
      <c r="J144" s="40"/>
      <c r="K144" s="40"/>
      <c r="L144" s="40"/>
      <c r="M144" s="40"/>
      <c r="N144" s="41"/>
      <c r="O144" s="76"/>
      <c r="P144" s="411" t="s">
        <v>48</v>
      </c>
      <c r="Q144" s="412"/>
      <c r="R144" s="413"/>
      <c r="S144" s="76"/>
      <c r="W144" s="57"/>
    </row>
    <row r="145" spans="1:25" ht="15" customHeight="1" x14ac:dyDescent="0.2">
      <c r="A145" s="398" t="s">
        <v>5</v>
      </c>
      <c r="B145" s="385" t="s">
        <v>6</v>
      </c>
      <c r="C145" s="361" t="s">
        <v>85</v>
      </c>
      <c r="D145" s="362"/>
      <c r="E145" s="362"/>
      <c r="F145" s="476"/>
      <c r="G145" s="59" t="s">
        <v>202</v>
      </c>
      <c r="H145" s="376" t="s">
        <v>99</v>
      </c>
      <c r="I145" s="410"/>
      <c r="J145" s="31" t="s">
        <v>387</v>
      </c>
      <c r="K145" s="31" t="s">
        <v>400</v>
      </c>
      <c r="L145" s="379" t="s">
        <v>100</v>
      </c>
      <c r="M145" s="379" t="s">
        <v>101</v>
      </c>
      <c r="N145" s="391" t="s">
        <v>9</v>
      </c>
      <c r="P145" s="414" t="s">
        <v>373</v>
      </c>
      <c r="Q145" s="415"/>
      <c r="R145" s="416"/>
      <c r="T145" s="423" t="s">
        <v>63</v>
      </c>
      <c r="U145" s="424"/>
      <c r="V145" s="425"/>
      <c r="X145" s="427" t="s">
        <v>64</v>
      </c>
      <c r="Y145" s="428"/>
    </row>
    <row r="146" spans="1:25" s="44" customFormat="1" ht="43.5" customHeight="1" x14ac:dyDescent="0.2">
      <c r="A146" s="399"/>
      <c r="B146" s="386"/>
      <c r="C146" s="364" t="s">
        <v>203</v>
      </c>
      <c r="D146" s="365"/>
      <c r="E146" s="365"/>
      <c r="F146" s="409"/>
      <c r="G146" s="43"/>
      <c r="H146" s="202" t="s">
        <v>106</v>
      </c>
      <c r="I146" s="202" t="s">
        <v>362</v>
      </c>
      <c r="J146" s="285" t="s">
        <v>402</v>
      </c>
      <c r="K146" s="295" t="s">
        <v>403</v>
      </c>
      <c r="L146" s="380"/>
      <c r="M146" s="433"/>
      <c r="N146" s="392"/>
      <c r="O146" s="76"/>
      <c r="P146" s="156" t="str">
        <f>$P$12</f>
        <v>-</v>
      </c>
      <c r="Q146" s="155" t="str">
        <f>$P$15</f>
        <v>-</v>
      </c>
      <c r="R146" s="225" t="s">
        <v>67</v>
      </c>
      <c r="S146" s="76"/>
      <c r="T146" s="159" t="s">
        <v>10</v>
      </c>
      <c r="U146" s="159" t="s">
        <v>11</v>
      </c>
      <c r="V146" s="159" t="s">
        <v>12</v>
      </c>
      <c r="W146" s="57"/>
      <c r="X146" s="159" t="s">
        <v>13</v>
      </c>
      <c r="Y146" s="159" t="s">
        <v>14</v>
      </c>
    </row>
    <row r="147" spans="1:25" ht="15" customHeight="1" x14ac:dyDescent="0.2">
      <c r="A147" s="23" t="s">
        <v>221</v>
      </c>
      <c r="B147" s="24" t="s">
        <v>222</v>
      </c>
      <c r="C147" s="367"/>
      <c r="D147" s="368"/>
      <c r="E147" s="368"/>
      <c r="F147" s="400"/>
      <c r="G147" s="28">
        <v>1</v>
      </c>
      <c r="H147" s="201">
        <v>0</v>
      </c>
      <c r="I147" s="62"/>
      <c r="J147" s="28"/>
      <c r="K147" s="297"/>
      <c r="L147" s="62"/>
      <c r="M147" s="62"/>
      <c r="N147" s="55">
        <f t="shared" ref="N147:N158" si="84">G147*H147*J147*K147</f>
        <v>0</v>
      </c>
      <c r="O147" s="76" t="str">
        <f t="shared" ref="O147:O158" si="85">IF(H147&lt;&gt;0,IF(I147="","Choisir la base de la durée!  ",""),"")&amp;IF(H147&lt;&gt;0,IF(L147="","Répartir les coûts!  ",""),"")&amp;IF(H147&lt;&gt;0,IF(M147="","Indiquer l'origine!",""),"")</f>
        <v/>
      </c>
      <c r="P147" s="271"/>
      <c r="Q147" s="272"/>
      <c r="R147" s="267">
        <f t="shared" ref="R147:R158" si="86">SUM(P147+Q147)</f>
        <v>0</v>
      </c>
      <c r="T147" s="91" t="str">
        <f t="shared" ref="T147:T158" si="87">IF(L147="Interne",N147,"-")</f>
        <v>-</v>
      </c>
      <c r="U147" s="91" t="str">
        <f t="shared" ref="U147:U158" si="88">IF(L147="Apparenté",N147,"-")</f>
        <v>-</v>
      </c>
      <c r="V147" s="91" t="str">
        <f t="shared" ref="V147:V158" si="89">IF(L147="Externe",N147,"-")</f>
        <v>-</v>
      </c>
      <c r="X147" s="91" t="str">
        <f t="shared" ref="X147:X158" si="90">IF($M147="Canadien",IF(OR($N147="",$N147=0),"-",$N147),"-")</f>
        <v>-</v>
      </c>
      <c r="Y147" s="91" t="str">
        <f t="shared" ref="Y147:Y158" si="91">IF($M147="Non-Canadien",IF(OR($N147="",$N147=0),"-",$N147),"-")</f>
        <v>-</v>
      </c>
    </row>
    <row r="148" spans="1:25" ht="15" customHeight="1" x14ac:dyDescent="0.2">
      <c r="A148" s="23" t="s">
        <v>223</v>
      </c>
      <c r="B148" s="24" t="s">
        <v>224</v>
      </c>
      <c r="C148" s="367"/>
      <c r="D148" s="368"/>
      <c r="E148" s="368"/>
      <c r="F148" s="400"/>
      <c r="G148" s="28">
        <v>1</v>
      </c>
      <c r="H148" s="201">
        <v>0</v>
      </c>
      <c r="I148" s="62"/>
      <c r="J148" s="28"/>
      <c r="K148" s="297"/>
      <c r="L148" s="62"/>
      <c r="M148" s="62"/>
      <c r="N148" s="55">
        <f t="shared" si="84"/>
        <v>0</v>
      </c>
      <c r="O148" s="76" t="str">
        <f t="shared" si="85"/>
        <v/>
      </c>
      <c r="P148" s="271"/>
      <c r="Q148" s="272"/>
      <c r="R148" s="267">
        <f t="shared" si="86"/>
        <v>0</v>
      </c>
      <c r="T148" s="91" t="str">
        <f t="shared" si="87"/>
        <v>-</v>
      </c>
      <c r="U148" s="91" t="str">
        <f t="shared" si="88"/>
        <v>-</v>
      </c>
      <c r="V148" s="91" t="str">
        <f t="shared" si="89"/>
        <v>-</v>
      </c>
      <c r="X148" s="91" t="str">
        <f t="shared" si="90"/>
        <v>-</v>
      </c>
      <c r="Y148" s="91" t="str">
        <f t="shared" si="91"/>
        <v>-</v>
      </c>
    </row>
    <row r="149" spans="1:25" ht="15" customHeight="1" x14ac:dyDescent="0.2">
      <c r="A149" s="23" t="s">
        <v>225</v>
      </c>
      <c r="B149" s="24" t="s">
        <v>226</v>
      </c>
      <c r="C149" s="367"/>
      <c r="D149" s="368"/>
      <c r="E149" s="368"/>
      <c r="F149" s="400"/>
      <c r="G149" s="28">
        <v>1</v>
      </c>
      <c r="H149" s="201">
        <v>0</v>
      </c>
      <c r="I149" s="62"/>
      <c r="J149" s="28"/>
      <c r="K149" s="297"/>
      <c r="L149" s="62"/>
      <c r="M149" s="62"/>
      <c r="N149" s="55">
        <f t="shared" si="84"/>
        <v>0</v>
      </c>
      <c r="O149" s="76" t="str">
        <f t="shared" si="85"/>
        <v/>
      </c>
      <c r="P149" s="271"/>
      <c r="Q149" s="272"/>
      <c r="R149" s="267">
        <f t="shared" si="86"/>
        <v>0</v>
      </c>
      <c r="T149" s="91" t="str">
        <f t="shared" si="87"/>
        <v>-</v>
      </c>
      <c r="U149" s="91" t="str">
        <f t="shared" si="88"/>
        <v>-</v>
      </c>
      <c r="V149" s="91" t="str">
        <f t="shared" si="89"/>
        <v>-</v>
      </c>
      <c r="X149" s="91" t="str">
        <f t="shared" si="90"/>
        <v>-</v>
      </c>
      <c r="Y149" s="91" t="str">
        <f t="shared" si="91"/>
        <v>-</v>
      </c>
    </row>
    <row r="150" spans="1:25" ht="15" customHeight="1" x14ac:dyDescent="0.2">
      <c r="A150" s="23" t="s">
        <v>227</v>
      </c>
      <c r="B150" s="24" t="s">
        <v>228</v>
      </c>
      <c r="C150" s="367"/>
      <c r="D150" s="368"/>
      <c r="E150" s="368"/>
      <c r="F150" s="400"/>
      <c r="G150" s="28">
        <v>1</v>
      </c>
      <c r="H150" s="201">
        <v>0</v>
      </c>
      <c r="I150" s="62"/>
      <c r="J150" s="28"/>
      <c r="K150" s="297"/>
      <c r="L150" s="62"/>
      <c r="M150" s="62"/>
      <c r="N150" s="55">
        <f t="shared" si="84"/>
        <v>0</v>
      </c>
      <c r="O150" s="76" t="str">
        <f t="shared" si="85"/>
        <v/>
      </c>
      <c r="P150" s="271"/>
      <c r="Q150" s="272"/>
      <c r="R150" s="267">
        <f t="shared" si="86"/>
        <v>0</v>
      </c>
      <c r="T150" s="91" t="str">
        <f t="shared" si="87"/>
        <v>-</v>
      </c>
      <c r="U150" s="91" t="str">
        <f t="shared" si="88"/>
        <v>-</v>
      </c>
      <c r="V150" s="91" t="str">
        <f t="shared" si="89"/>
        <v>-</v>
      </c>
      <c r="X150" s="91" t="str">
        <f t="shared" si="90"/>
        <v>-</v>
      </c>
      <c r="Y150" s="91" t="str">
        <f t="shared" si="91"/>
        <v>-</v>
      </c>
    </row>
    <row r="151" spans="1:25" ht="15" customHeight="1" x14ac:dyDescent="0.2">
      <c r="A151" s="23" t="s">
        <v>229</v>
      </c>
      <c r="B151" s="24" t="s">
        <v>230</v>
      </c>
      <c r="C151" s="367"/>
      <c r="D151" s="368"/>
      <c r="E151" s="368"/>
      <c r="F151" s="400"/>
      <c r="G151" s="28">
        <v>1</v>
      </c>
      <c r="H151" s="201">
        <v>0</v>
      </c>
      <c r="I151" s="62"/>
      <c r="J151" s="28"/>
      <c r="K151" s="297"/>
      <c r="L151" s="62"/>
      <c r="M151" s="62"/>
      <c r="N151" s="55">
        <f t="shared" si="84"/>
        <v>0</v>
      </c>
      <c r="O151" s="76" t="str">
        <f t="shared" si="85"/>
        <v/>
      </c>
      <c r="P151" s="271"/>
      <c r="Q151" s="272"/>
      <c r="R151" s="267">
        <f t="shared" si="86"/>
        <v>0</v>
      </c>
      <c r="T151" s="91" t="str">
        <f t="shared" si="87"/>
        <v>-</v>
      </c>
      <c r="U151" s="91" t="str">
        <f t="shared" si="88"/>
        <v>-</v>
      </c>
      <c r="V151" s="91" t="str">
        <f t="shared" si="89"/>
        <v>-</v>
      </c>
      <c r="X151" s="91" t="str">
        <f t="shared" si="90"/>
        <v>-</v>
      </c>
      <c r="Y151" s="91" t="str">
        <f t="shared" si="91"/>
        <v>-</v>
      </c>
    </row>
    <row r="152" spans="1:25" ht="15" customHeight="1" x14ac:dyDescent="0.2">
      <c r="A152" s="23" t="s">
        <v>231</v>
      </c>
      <c r="B152" s="24" t="s">
        <v>232</v>
      </c>
      <c r="C152" s="367"/>
      <c r="D152" s="368"/>
      <c r="E152" s="368"/>
      <c r="F152" s="400"/>
      <c r="G152" s="28">
        <v>1</v>
      </c>
      <c r="H152" s="201">
        <v>0</v>
      </c>
      <c r="I152" s="62"/>
      <c r="J152" s="28"/>
      <c r="K152" s="297"/>
      <c r="L152" s="62"/>
      <c r="M152" s="62"/>
      <c r="N152" s="55">
        <f t="shared" si="84"/>
        <v>0</v>
      </c>
      <c r="O152" s="76" t="str">
        <f t="shared" si="85"/>
        <v/>
      </c>
      <c r="P152" s="271"/>
      <c r="Q152" s="272"/>
      <c r="R152" s="267">
        <f t="shared" si="86"/>
        <v>0</v>
      </c>
      <c r="T152" s="91" t="str">
        <f t="shared" si="87"/>
        <v>-</v>
      </c>
      <c r="U152" s="91" t="str">
        <f t="shared" si="88"/>
        <v>-</v>
      </c>
      <c r="V152" s="91" t="str">
        <f t="shared" si="89"/>
        <v>-</v>
      </c>
      <c r="X152" s="91" t="str">
        <f t="shared" si="90"/>
        <v>-</v>
      </c>
      <c r="Y152" s="91" t="str">
        <f t="shared" si="91"/>
        <v>-</v>
      </c>
    </row>
    <row r="153" spans="1:25" ht="15" customHeight="1" x14ac:dyDescent="0.2">
      <c r="A153" s="23" t="s">
        <v>233</v>
      </c>
      <c r="B153" s="24" t="s">
        <v>234</v>
      </c>
      <c r="C153" s="367"/>
      <c r="D153" s="368"/>
      <c r="E153" s="368"/>
      <c r="F153" s="400"/>
      <c r="G153" s="28">
        <v>1</v>
      </c>
      <c r="H153" s="201">
        <v>0</v>
      </c>
      <c r="I153" s="62"/>
      <c r="J153" s="28"/>
      <c r="K153" s="297"/>
      <c r="L153" s="62"/>
      <c r="M153" s="62"/>
      <c r="N153" s="55">
        <f t="shared" si="84"/>
        <v>0</v>
      </c>
      <c r="O153" s="76" t="str">
        <f t="shared" si="85"/>
        <v/>
      </c>
      <c r="P153" s="271"/>
      <c r="Q153" s="272"/>
      <c r="R153" s="267">
        <f t="shared" si="86"/>
        <v>0</v>
      </c>
      <c r="T153" s="91" t="str">
        <f t="shared" si="87"/>
        <v>-</v>
      </c>
      <c r="U153" s="91" t="str">
        <f t="shared" si="88"/>
        <v>-</v>
      </c>
      <c r="V153" s="91" t="str">
        <f t="shared" si="89"/>
        <v>-</v>
      </c>
      <c r="X153" s="91" t="str">
        <f t="shared" si="90"/>
        <v>-</v>
      </c>
      <c r="Y153" s="91" t="str">
        <f t="shared" si="91"/>
        <v>-</v>
      </c>
    </row>
    <row r="154" spans="1:25" ht="15" customHeight="1" x14ac:dyDescent="0.2">
      <c r="A154" s="23" t="s">
        <v>235</v>
      </c>
      <c r="B154" s="24" t="s">
        <v>236</v>
      </c>
      <c r="C154" s="367"/>
      <c r="D154" s="368"/>
      <c r="E154" s="368"/>
      <c r="F154" s="400"/>
      <c r="G154" s="28">
        <v>1</v>
      </c>
      <c r="H154" s="201">
        <v>0</v>
      </c>
      <c r="I154" s="62"/>
      <c r="J154" s="28"/>
      <c r="K154" s="297"/>
      <c r="L154" s="62"/>
      <c r="M154" s="62"/>
      <c r="N154" s="55">
        <f t="shared" si="84"/>
        <v>0</v>
      </c>
      <c r="O154" s="76" t="str">
        <f t="shared" si="85"/>
        <v/>
      </c>
      <c r="P154" s="271"/>
      <c r="Q154" s="272"/>
      <c r="R154" s="267">
        <f t="shared" si="86"/>
        <v>0</v>
      </c>
      <c r="T154" s="91" t="str">
        <f t="shared" si="87"/>
        <v>-</v>
      </c>
      <c r="U154" s="91" t="str">
        <f t="shared" si="88"/>
        <v>-</v>
      </c>
      <c r="V154" s="91" t="str">
        <f t="shared" si="89"/>
        <v>-</v>
      </c>
      <c r="X154" s="91" t="str">
        <f t="shared" si="90"/>
        <v>-</v>
      </c>
      <c r="Y154" s="91" t="str">
        <f t="shared" si="91"/>
        <v>-</v>
      </c>
    </row>
    <row r="155" spans="1:25" ht="15" customHeight="1" x14ac:dyDescent="0.2">
      <c r="A155" s="23" t="s">
        <v>237</v>
      </c>
      <c r="B155" s="24" t="s">
        <v>238</v>
      </c>
      <c r="C155" s="367"/>
      <c r="D155" s="368"/>
      <c r="E155" s="368"/>
      <c r="F155" s="400"/>
      <c r="G155" s="28">
        <v>1</v>
      </c>
      <c r="H155" s="201">
        <v>0</v>
      </c>
      <c r="I155" s="62"/>
      <c r="J155" s="28"/>
      <c r="K155" s="297"/>
      <c r="L155" s="62"/>
      <c r="M155" s="62"/>
      <c r="N155" s="55">
        <f t="shared" si="84"/>
        <v>0</v>
      </c>
      <c r="O155" s="76" t="str">
        <f t="shared" si="85"/>
        <v/>
      </c>
      <c r="P155" s="271"/>
      <c r="Q155" s="272"/>
      <c r="R155" s="267">
        <f t="shared" si="86"/>
        <v>0</v>
      </c>
      <c r="T155" s="91" t="str">
        <f t="shared" si="87"/>
        <v>-</v>
      </c>
      <c r="U155" s="91" t="str">
        <f t="shared" si="88"/>
        <v>-</v>
      </c>
      <c r="V155" s="91" t="str">
        <f t="shared" si="89"/>
        <v>-</v>
      </c>
      <c r="X155" s="91" t="str">
        <f t="shared" si="90"/>
        <v>-</v>
      </c>
      <c r="Y155" s="91" t="str">
        <f t="shared" si="91"/>
        <v>-</v>
      </c>
    </row>
    <row r="156" spans="1:25" ht="15" customHeight="1" x14ac:dyDescent="0.2">
      <c r="A156" s="23" t="s">
        <v>239</v>
      </c>
      <c r="B156" s="24" t="s">
        <v>240</v>
      </c>
      <c r="C156" s="367"/>
      <c r="D156" s="368"/>
      <c r="E156" s="368"/>
      <c r="F156" s="400"/>
      <c r="G156" s="28">
        <v>1</v>
      </c>
      <c r="H156" s="201">
        <v>0</v>
      </c>
      <c r="I156" s="62"/>
      <c r="J156" s="28"/>
      <c r="K156" s="297"/>
      <c r="L156" s="62"/>
      <c r="M156" s="62"/>
      <c r="N156" s="55">
        <f t="shared" si="84"/>
        <v>0</v>
      </c>
      <c r="O156" s="76" t="str">
        <f t="shared" si="85"/>
        <v/>
      </c>
      <c r="P156" s="271"/>
      <c r="Q156" s="272"/>
      <c r="R156" s="267">
        <f t="shared" si="86"/>
        <v>0</v>
      </c>
      <c r="T156" s="91" t="str">
        <f t="shared" si="87"/>
        <v>-</v>
      </c>
      <c r="U156" s="91" t="str">
        <f t="shared" si="88"/>
        <v>-</v>
      </c>
      <c r="V156" s="91" t="str">
        <f t="shared" si="89"/>
        <v>-</v>
      </c>
      <c r="X156" s="91" t="str">
        <f t="shared" si="90"/>
        <v>-</v>
      </c>
      <c r="Y156" s="91" t="str">
        <f t="shared" si="91"/>
        <v>-</v>
      </c>
    </row>
    <row r="157" spans="1:25" ht="15" customHeight="1" x14ac:dyDescent="0.2">
      <c r="A157" s="23" t="s">
        <v>241</v>
      </c>
      <c r="B157" s="24" t="s">
        <v>242</v>
      </c>
      <c r="C157" s="367"/>
      <c r="D157" s="368"/>
      <c r="E157" s="368"/>
      <c r="F157" s="400"/>
      <c r="G157" s="28">
        <v>1</v>
      </c>
      <c r="H157" s="201">
        <v>0</v>
      </c>
      <c r="I157" s="62"/>
      <c r="J157" s="28"/>
      <c r="K157" s="297"/>
      <c r="L157" s="62"/>
      <c r="M157" s="62"/>
      <c r="N157" s="55">
        <f t="shared" si="84"/>
        <v>0</v>
      </c>
      <c r="O157" s="76" t="str">
        <f t="shared" si="85"/>
        <v/>
      </c>
      <c r="P157" s="271"/>
      <c r="Q157" s="272"/>
      <c r="R157" s="267">
        <f t="shared" si="86"/>
        <v>0</v>
      </c>
      <c r="T157" s="91" t="str">
        <f t="shared" si="87"/>
        <v>-</v>
      </c>
      <c r="U157" s="91" t="str">
        <f t="shared" si="88"/>
        <v>-</v>
      </c>
      <c r="V157" s="91" t="str">
        <f t="shared" si="89"/>
        <v>-</v>
      </c>
      <c r="X157" s="91" t="str">
        <f t="shared" si="90"/>
        <v>-</v>
      </c>
      <c r="Y157" s="91" t="str">
        <f t="shared" si="91"/>
        <v>-</v>
      </c>
    </row>
    <row r="158" spans="1:25" ht="15" customHeight="1" x14ac:dyDescent="0.2">
      <c r="A158" s="23" t="s">
        <v>243</v>
      </c>
      <c r="B158" s="24" t="s">
        <v>93</v>
      </c>
      <c r="C158" s="367"/>
      <c r="D158" s="368"/>
      <c r="E158" s="368"/>
      <c r="F158" s="400"/>
      <c r="G158" s="28">
        <v>1</v>
      </c>
      <c r="H158" s="201">
        <v>0</v>
      </c>
      <c r="I158" s="62"/>
      <c r="J158" s="28"/>
      <c r="K158" s="297"/>
      <c r="L158" s="62"/>
      <c r="M158" s="62"/>
      <c r="N158" s="55">
        <f t="shared" si="84"/>
        <v>0</v>
      </c>
      <c r="O158" s="76" t="str">
        <f t="shared" si="85"/>
        <v/>
      </c>
      <c r="P158" s="271"/>
      <c r="Q158" s="272"/>
      <c r="R158" s="267">
        <f t="shared" si="86"/>
        <v>0</v>
      </c>
      <c r="T158" s="91" t="str">
        <f t="shared" si="87"/>
        <v>-</v>
      </c>
      <c r="U158" s="91" t="str">
        <f t="shared" si="88"/>
        <v>-</v>
      </c>
      <c r="V158" s="91" t="str">
        <f t="shared" si="89"/>
        <v>-</v>
      </c>
      <c r="X158" s="91" t="str">
        <f t="shared" si="90"/>
        <v>-</v>
      </c>
      <c r="Y158" s="91" t="str">
        <f t="shared" si="91"/>
        <v>-</v>
      </c>
    </row>
    <row r="159" spans="1:25" s="2" customFormat="1" ht="15" customHeight="1" thickBot="1" x14ac:dyDescent="0.3">
      <c r="A159" s="36" t="s">
        <v>28</v>
      </c>
      <c r="B159" s="38" t="s">
        <v>244</v>
      </c>
      <c r="C159" s="387"/>
      <c r="D159" s="388"/>
      <c r="E159" s="388"/>
      <c r="F159" s="388"/>
      <c r="G159" s="388"/>
      <c r="H159" s="388"/>
      <c r="I159" s="388"/>
      <c r="J159" s="388"/>
      <c r="K159" s="388"/>
      <c r="L159" s="388"/>
      <c r="M159" s="369"/>
      <c r="N159" s="88">
        <f>ROUND(SUM(N147:N158),0)</f>
        <v>0</v>
      </c>
      <c r="O159" s="76"/>
      <c r="P159" s="268">
        <f>SUM(P147:P158)</f>
        <v>0</v>
      </c>
      <c r="Q159" s="269">
        <f>SUM(Q147:Q158)</f>
        <v>0</v>
      </c>
      <c r="R159" s="270">
        <f>SUM(R147:R158)</f>
        <v>0</v>
      </c>
      <c r="S159" s="76"/>
      <c r="T159" s="136">
        <f>ROUND(SUM(T147:T158),0)</f>
        <v>0</v>
      </c>
      <c r="U159" s="136">
        <f>ROUND(SUM(U147:U158),0)</f>
        <v>0</v>
      </c>
      <c r="V159" s="136">
        <f>ROUND(SUM(V147:V158),0)</f>
        <v>0</v>
      </c>
      <c r="W159" s="57"/>
      <c r="X159" s="136">
        <f>ROUND(SUM(X147:X158),0)</f>
        <v>0</v>
      </c>
      <c r="Y159" s="136">
        <f>ROUND(SUM(Y147:Y158),0)</f>
        <v>0</v>
      </c>
    </row>
    <row r="161" spans="1:30" s="4" customFormat="1" ht="24" customHeight="1" x14ac:dyDescent="0.2">
      <c r="A161" s="405" t="s">
        <v>245</v>
      </c>
      <c r="B161" s="406"/>
      <c r="C161" s="406"/>
      <c r="D161" s="406"/>
      <c r="E161" s="406"/>
      <c r="F161" s="406"/>
      <c r="G161" s="406"/>
      <c r="H161" s="406"/>
      <c r="I161" s="406"/>
      <c r="J161" s="406"/>
      <c r="K161" s="406"/>
      <c r="L161" s="407"/>
      <c r="M161" s="408"/>
      <c r="N161" s="106">
        <f>N159+N142+N127+N114+N107+N99+N86+N75+N61</f>
        <v>0</v>
      </c>
      <c r="O161" s="173"/>
      <c r="P161" s="282">
        <f>P159+P142+P127+P114+P107+P99+P86+P75+P61</f>
        <v>0</v>
      </c>
      <c r="Q161" s="282">
        <f>Q159+Q142+Q127+Q114+Q107+Q99+Q86+Q75+Q61</f>
        <v>0</v>
      </c>
      <c r="R161" s="282">
        <f>R159+R142+R127+R114+R107+R99+R86+R75+R61</f>
        <v>0</v>
      </c>
      <c r="S161" s="173"/>
      <c r="T161" s="106">
        <f>T159+T142+T127+T114+T107+T99+T86+T75+T61</f>
        <v>0</v>
      </c>
      <c r="U161" s="106">
        <f>U159+U142+U127+U114+U107+U99+U86+U75+U61</f>
        <v>0</v>
      </c>
      <c r="V161" s="106">
        <f>V159+V142+V127+V114+V107+V99+V86+V75+V61</f>
        <v>0</v>
      </c>
      <c r="W161" s="174"/>
      <c r="X161" s="106">
        <f>X159+X142+X127+X114+X107+X99+X86+X75+X61</f>
        <v>0</v>
      </c>
      <c r="Y161" s="106">
        <f>Y159+Y142+Y127+Y114+Y107+Y99+Y86+Y75+Y61</f>
        <v>0</v>
      </c>
    </row>
    <row r="162" spans="1:30" ht="15" customHeight="1" thickBot="1" x14ac:dyDescent="0.25">
      <c r="A162" s="50"/>
      <c r="B162" s="50"/>
      <c r="C162" s="50"/>
      <c r="D162" s="50"/>
      <c r="E162" s="50"/>
      <c r="F162" s="50"/>
      <c r="G162" s="50"/>
      <c r="H162" s="50"/>
      <c r="I162" s="50"/>
      <c r="J162" s="50"/>
      <c r="K162" s="50"/>
      <c r="L162" s="50"/>
      <c r="M162" s="50"/>
      <c r="N162" s="51"/>
    </row>
    <row r="163" spans="1:30" ht="24" customHeight="1" thickBot="1" x14ac:dyDescent="0.3">
      <c r="A163" s="132" t="s">
        <v>246</v>
      </c>
      <c r="B163" s="125"/>
      <c r="C163" s="125"/>
      <c r="D163" s="125"/>
      <c r="E163" s="125"/>
      <c r="F163" s="125"/>
      <c r="G163" s="125"/>
      <c r="H163" s="125"/>
      <c r="I163" s="125"/>
      <c r="J163" s="125"/>
      <c r="K163" s="125"/>
      <c r="L163" s="125"/>
      <c r="M163" s="125"/>
      <c r="N163" s="293"/>
      <c r="AB163" s="2"/>
    </row>
    <row r="164" spans="1:30" ht="27.75" customHeight="1" x14ac:dyDescent="0.25">
      <c r="A164" s="393" t="s">
        <v>388</v>
      </c>
      <c r="B164" s="394"/>
      <c r="C164" s="394"/>
      <c r="D164" s="394"/>
      <c r="E164" s="394"/>
      <c r="F164" s="394"/>
      <c r="G164" s="394"/>
      <c r="H164" s="394"/>
      <c r="I164" s="394"/>
      <c r="J164" s="394"/>
      <c r="K164" s="394"/>
      <c r="L164" s="394"/>
      <c r="M164" s="394"/>
      <c r="N164" s="395"/>
      <c r="AB164" s="2"/>
    </row>
    <row r="165" spans="1:30" ht="16.5" customHeight="1" thickBot="1" x14ac:dyDescent="0.3">
      <c r="A165" s="393" t="s">
        <v>247</v>
      </c>
      <c r="B165" s="394"/>
      <c r="C165" s="394"/>
      <c r="D165" s="394"/>
      <c r="E165" s="394"/>
      <c r="F165" s="394"/>
      <c r="G165" s="394"/>
      <c r="H165" s="394"/>
      <c r="I165" s="394"/>
      <c r="J165" s="394"/>
      <c r="K165" s="394"/>
      <c r="L165" s="394"/>
      <c r="M165" s="394"/>
      <c r="N165" s="395"/>
      <c r="AB165" s="2"/>
    </row>
    <row r="166" spans="1:30" s="2" customFormat="1" ht="20.100000000000001" customHeight="1" thickBot="1" x14ac:dyDescent="0.3">
      <c r="A166" s="112">
        <v>13</v>
      </c>
      <c r="B166" s="38" t="s">
        <v>248</v>
      </c>
      <c r="C166" s="39"/>
      <c r="D166" s="39"/>
      <c r="E166" s="39"/>
      <c r="F166" s="39"/>
      <c r="G166" s="39"/>
      <c r="H166" s="39"/>
      <c r="I166" s="39"/>
      <c r="J166" s="39"/>
      <c r="K166" s="39"/>
      <c r="L166" s="39"/>
      <c r="M166" s="39"/>
      <c r="N166" s="42"/>
      <c r="O166" s="76"/>
      <c r="P166" s="411" t="s">
        <v>48</v>
      </c>
      <c r="Q166" s="412"/>
      <c r="R166" s="413"/>
      <c r="S166" s="76"/>
      <c r="W166" s="57"/>
    </row>
    <row r="167" spans="1:30" ht="15" customHeight="1" x14ac:dyDescent="0.25">
      <c r="A167" s="396" t="s">
        <v>5</v>
      </c>
      <c r="B167" s="471" t="s">
        <v>6</v>
      </c>
      <c r="C167" s="370" t="s">
        <v>85</v>
      </c>
      <c r="D167" s="371"/>
      <c r="E167" s="371"/>
      <c r="F167" s="371"/>
      <c r="G167" s="371"/>
      <c r="H167" s="371"/>
      <c r="I167" s="371"/>
      <c r="J167" s="371"/>
      <c r="K167" s="372"/>
      <c r="L167" s="129" t="s">
        <v>61</v>
      </c>
      <c r="M167" s="129" t="s">
        <v>62</v>
      </c>
      <c r="N167" s="420" t="s">
        <v>9</v>
      </c>
      <c r="P167" s="414" t="s">
        <v>373</v>
      </c>
      <c r="Q167" s="415"/>
      <c r="R167" s="416"/>
      <c r="T167" s="423" t="s">
        <v>63</v>
      </c>
      <c r="U167" s="424"/>
      <c r="V167" s="425"/>
      <c r="X167" s="427" t="s">
        <v>64</v>
      </c>
      <c r="Y167" s="428"/>
      <c r="AB167" s="2"/>
    </row>
    <row r="168" spans="1:30" s="44" customFormat="1" x14ac:dyDescent="0.2">
      <c r="A168" s="397"/>
      <c r="B168" s="386"/>
      <c r="C168" s="373" t="s">
        <v>249</v>
      </c>
      <c r="D168" s="374"/>
      <c r="E168" s="374"/>
      <c r="F168" s="374"/>
      <c r="G168" s="374"/>
      <c r="H168" s="374"/>
      <c r="I168" s="374"/>
      <c r="J168" s="374"/>
      <c r="K168" s="375"/>
      <c r="L168" s="130" t="s">
        <v>66</v>
      </c>
      <c r="M168" s="130" t="s">
        <v>66</v>
      </c>
      <c r="N168" s="421"/>
      <c r="O168" s="76"/>
      <c r="P168" s="156" t="str">
        <f>$P$12</f>
        <v>-</v>
      </c>
      <c r="Q168" s="155" t="str">
        <f>$P$15</f>
        <v>-</v>
      </c>
      <c r="R168" s="225" t="s">
        <v>67</v>
      </c>
      <c r="S168" s="76"/>
      <c r="T168" s="159" t="s">
        <v>10</v>
      </c>
      <c r="U168" s="159" t="s">
        <v>11</v>
      </c>
      <c r="V168" s="159" t="s">
        <v>12</v>
      </c>
      <c r="W168" s="57"/>
      <c r="X168" s="159" t="s">
        <v>13</v>
      </c>
      <c r="Y168" s="159" t="s">
        <v>14</v>
      </c>
    </row>
    <row r="169" spans="1:30" s="44" customFormat="1" ht="15" customHeight="1" x14ac:dyDescent="0.25">
      <c r="A169" s="113" t="s">
        <v>250</v>
      </c>
      <c r="B169" s="24" t="s">
        <v>251</v>
      </c>
      <c r="C169" s="358"/>
      <c r="D169" s="360"/>
      <c r="E169" s="360"/>
      <c r="F169" s="360"/>
      <c r="G169" s="360"/>
      <c r="H169" s="360"/>
      <c r="I169" s="360"/>
      <c r="J169" s="360"/>
      <c r="K169" s="357"/>
      <c r="L169" s="62"/>
      <c r="M169" s="62"/>
      <c r="N169" s="29"/>
      <c r="O169" s="76" t="str">
        <f>IF(N169&lt;&gt;0,IF(L169="","Répartir les coûts!  ",""),"")&amp;IF(N169&lt;&gt;0,IF(M169="","Indiquer l'origine!",""),"")</f>
        <v/>
      </c>
      <c r="P169" s="271"/>
      <c r="Q169" s="272"/>
      <c r="R169" s="267">
        <f t="shared" ref="R169:R177" si="92">SUM(P169+Q169)</f>
        <v>0</v>
      </c>
      <c r="S169" s="76"/>
      <c r="T169" s="138" t="str">
        <f t="shared" ref="T169" si="93">IF(L169="Interne",N169,"-")</f>
        <v>-</v>
      </c>
      <c r="U169" s="138" t="str">
        <f t="shared" ref="U169" si="94">IF(L169="Apparenté",N169,"-")</f>
        <v>-</v>
      </c>
      <c r="V169" s="138" t="str">
        <f t="shared" ref="V169" si="95">IF(L169="Externe",N169,"-")</f>
        <v>-</v>
      </c>
      <c r="W169" s="57"/>
      <c r="X169" s="138" t="str">
        <f t="shared" ref="X169:X177" si="96">IF($M169="Canadien",IF(OR($N169="",$N169=0),"-",$N169),"-")</f>
        <v>-</v>
      </c>
      <c r="Y169" s="138" t="str">
        <f t="shared" ref="Y169:Y177" si="97">IF($M169="Non-Canadien",IF(OR($N169="",$N169=0),"-",$N169),"-")</f>
        <v>-</v>
      </c>
      <c r="Z169"/>
      <c r="AA169"/>
      <c r="AB169" s="2"/>
      <c r="AC169"/>
      <c r="AD169"/>
    </row>
    <row r="170" spans="1:30" s="44" customFormat="1" ht="15" customHeight="1" x14ac:dyDescent="0.25">
      <c r="A170" s="113" t="s">
        <v>252</v>
      </c>
      <c r="B170" s="24" t="s">
        <v>253</v>
      </c>
      <c r="C170" s="358"/>
      <c r="D170" s="360"/>
      <c r="E170" s="360"/>
      <c r="F170" s="360"/>
      <c r="G170" s="360"/>
      <c r="H170" s="360"/>
      <c r="I170" s="360"/>
      <c r="J170" s="360"/>
      <c r="K170" s="357"/>
      <c r="L170" s="62"/>
      <c r="M170" s="62"/>
      <c r="N170" s="105"/>
      <c r="O170" s="76" t="str">
        <f t="shared" ref="O170:O177" si="98">IF(N170&lt;&gt;0,IF(L170="","Répartir les coûts!  ",""),"")&amp;IF(N170&lt;&gt;0,IF(M170="","Indiquer l'origine!",""),"")</f>
        <v/>
      </c>
      <c r="P170" s="271"/>
      <c r="Q170" s="272"/>
      <c r="R170" s="267">
        <f t="shared" si="92"/>
        <v>0</v>
      </c>
      <c r="S170" s="76"/>
      <c r="T170" s="138" t="str">
        <f t="shared" ref="T170:T177" si="99">IF(L170="Interne",N170,"-")</f>
        <v>-</v>
      </c>
      <c r="U170" s="138" t="str">
        <f t="shared" ref="U170:U177" si="100">IF(L170="Apparenté",N170,"-")</f>
        <v>-</v>
      </c>
      <c r="V170" s="138" t="str">
        <f t="shared" ref="V170:V177" si="101">IF(L170="Externe",N170,"-")</f>
        <v>-</v>
      </c>
      <c r="W170" s="57"/>
      <c r="X170" s="138" t="str">
        <f t="shared" si="96"/>
        <v>-</v>
      </c>
      <c r="Y170" s="138" t="str">
        <f t="shared" si="97"/>
        <v>-</v>
      </c>
      <c r="Z170"/>
      <c r="AA170"/>
      <c r="AB170" s="2"/>
      <c r="AC170"/>
      <c r="AD170"/>
    </row>
    <row r="171" spans="1:30" s="44" customFormat="1" ht="15" customHeight="1" x14ac:dyDescent="0.25">
      <c r="A171" s="113" t="s">
        <v>254</v>
      </c>
      <c r="B171" s="24" t="s">
        <v>255</v>
      </c>
      <c r="C171" s="358"/>
      <c r="D171" s="360"/>
      <c r="E171" s="360"/>
      <c r="F171" s="360"/>
      <c r="G171" s="360"/>
      <c r="H171" s="360"/>
      <c r="I171" s="360"/>
      <c r="J171" s="360"/>
      <c r="K171" s="357"/>
      <c r="L171" s="62"/>
      <c r="M171" s="62"/>
      <c r="N171" s="105"/>
      <c r="O171" s="76" t="str">
        <f t="shared" si="98"/>
        <v/>
      </c>
      <c r="P171" s="271"/>
      <c r="Q171" s="272"/>
      <c r="R171" s="267">
        <f t="shared" si="92"/>
        <v>0</v>
      </c>
      <c r="S171" s="76"/>
      <c r="T171" s="138" t="str">
        <f t="shared" si="99"/>
        <v>-</v>
      </c>
      <c r="U171" s="138" t="str">
        <f t="shared" si="100"/>
        <v>-</v>
      </c>
      <c r="V171" s="138" t="str">
        <f t="shared" si="101"/>
        <v>-</v>
      </c>
      <c r="W171" s="57"/>
      <c r="X171" s="138" t="str">
        <f t="shared" si="96"/>
        <v>-</v>
      </c>
      <c r="Y171" s="138" t="str">
        <f t="shared" si="97"/>
        <v>-</v>
      </c>
      <c r="Z171"/>
      <c r="AA171"/>
      <c r="AB171" s="2"/>
      <c r="AC171"/>
      <c r="AD171"/>
    </row>
    <row r="172" spans="1:30" s="44" customFormat="1" ht="15" customHeight="1" x14ac:dyDescent="0.25">
      <c r="A172" s="113" t="s">
        <v>256</v>
      </c>
      <c r="B172" s="24" t="s">
        <v>257</v>
      </c>
      <c r="C172" s="358"/>
      <c r="D172" s="360"/>
      <c r="E172" s="360"/>
      <c r="F172" s="360"/>
      <c r="G172" s="360"/>
      <c r="H172" s="360"/>
      <c r="I172" s="360"/>
      <c r="J172" s="360"/>
      <c r="K172" s="357"/>
      <c r="L172" s="62"/>
      <c r="M172" s="62"/>
      <c r="N172" s="105"/>
      <c r="O172" s="76" t="str">
        <f t="shared" si="98"/>
        <v/>
      </c>
      <c r="P172" s="271"/>
      <c r="Q172" s="272"/>
      <c r="R172" s="267">
        <f t="shared" si="92"/>
        <v>0</v>
      </c>
      <c r="S172" s="76"/>
      <c r="T172" s="138" t="str">
        <f t="shared" si="99"/>
        <v>-</v>
      </c>
      <c r="U172" s="138" t="str">
        <f t="shared" si="100"/>
        <v>-</v>
      </c>
      <c r="V172" s="138" t="str">
        <f t="shared" si="101"/>
        <v>-</v>
      </c>
      <c r="W172" s="57"/>
      <c r="X172" s="138" t="str">
        <f t="shared" si="96"/>
        <v>-</v>
      </c>
      <c r="Y172" s="138" t="str">
        <f t="shared" si="97"/>
        <v>-</v>
      </c>
      <c r="Z172"/>
      <c r="AA172"/>
      <c r="AB172" s="2"/>
      <c r="AC172"/>
      <c r="AD172"/>
    </row>
    <row r="173" spans="1:30" x14ac:dyDescent="0.2">
      <c r="A173" s="113" t="s">
        <v>258</v>
      </c>
      <c r="B173" s="24" t="s">
        <v>259</v>
      </c>
      <c r="C173" s="358"/>
      <c r="D173" s="360"/>
      <c r="E173" s="360"/>
      <c r="F173" s="360"/>
      <c r="G173" s="360"/>
      <c r="H173" s="360"/>
      <c r="I173" s="360"/>
      <c r="J173" s="360"/>
      <c r="K173" s="357"/>
      <c r="L173" s="62"/>
      <c r="M173" s="62"/>
      <c r="N173" s="105"/>
      <c r="O173" s="76" t="str">
        <f t="shared" si="98"/>
        <v/>
      </c>
      <c r="P173" s="271"/>
      <c r="Q173" s="272"/>
      <c r="R173" s="267">
        <f t="shared" si="92"/>
        <v>0</v>
      </c>
      <c r="T173" s="138" t="str">
        <f t="shared" si="99"/>
        <v>-</v>
      </c>
      <c r="U173" s="138" t="str">
        <f t="shared" si="100"/>
        <v>-</v>
      </c>
      <c r="V173" s="138" t="str">
        <f t="shared" si="101"/>
        <v>-</v>
      </c>
      <c r="X173" s="138" t="str">
        <f t="shared" si="96"/>
        <v>-</v>
      </c>
      <c r="Y173" s="138" t="str">
        <f t="shared" si="97"/>
        <v>-</v>
      </c>
    </row>
    <row r="174" spans="1:30" ht="15" customHeight="1" x14ac:dyDescent="0.25">
      <c r="A174" s="113" t="s">
        <v>260</v>
      </c>
      <c r="B174" s="24" t="s">
        <v>261</v>
      </c>
      <c r="C174" s="358"/>
      <c r="D174" s="360"/>
      <c r="E174" s="360"/>
      <c r="F174" s="360"/>
      <c r="G174" s="360"/>
      <c r="H174" s="360"/>
      <c r="I174" s="360"/>
      <c r="J174" s="360"/>
      <c r="K174" s="357"/>
      <c r="L174" s="62"/>
      <c r="M174" s="62"/>
      <c r="N174" s="105"/>
      <c r="O174" s="76" t="str">
        <f t="shared" si="98"/>
        <v/>
      </c>
      <c r="P174" s="271"/>
      <c r="Q174" s="272"/>
      <c r="R174" s="267">
        <f t="shared" si="92"/>
        <v>0</v>
      </c>
      <c r="T174" s="138" t="str">
        <f t="shared" si="99"/>
        <v>-</v>
      </c>
      <c r="U174" s="138" t="str">
        <f t="shared" si="100"/>
        <v>-</v>
      </c>
      <c r="V174" s="138" t="str">
        <f t="shared" si="101"/>
        <v>-</v>
      </c>
      <c r="X174" s="138" t="str">
        <f t="shared" si="96"/>
        <v>-</v>
      </c>
      <c r="Y174" s="138" t="str">
        <f t="shared" si="97"/>
        <v>-</v>
      </c>
      <c r="AB174" s="2"/>
    </row>
    <row r="175" spans="1:30" ht="15" customHeight="1" x14ac:dyDescent="0.25">
      <c r="A175" s="113" t="s">
        <v>262</v>
      </c>
      <c r="B175" s="24" t="s">
        <v>263</v>
      </c>
      <c r="C175" s="358"/>
      <c r="D175" s="360"/>
      <c r="E175" s="360"/>
      <c r="F175" s="360"/>
      <c r="G175" s="360"/>
      <c r="H175" s="360"/>
      <c r="I175" s="360"/>
      <c r="J175" s="360"/>
      <c r="K175" s="357"/>
      <c r="L175" s="62"/>
      <c r="M175" s="62"/>
      <c r="N175" s="105"/>
      <c r="O175" s="76" t="str">
        <f t="shared" si="98"/>
        <v/>
      </c>
      <c r="P175" s="271"/>
      <c r="Q175" s="272"/>
      <c r="R175" s="267">
        <f t="shared" si="92"/>
        <v>0</v>
      </c>
      <c r="T175" s="138" t="str">
        <f t="shared" si="99"/>
        <v>-</v>
      </c>
      <c r="U175" s="138" t="str">
        <f t="shared" si="100"/>
        <v>-</v>
      </c>
      <c r="V175" s="138" t="str">
        <f t="shared" si="101"/>
        <v>-</v>
      </c>
      <c r="X175" s="138" t="str">
        <f t="shared" si="96"/>
        <v>-</v>
      </c>
      <c r="Y175" s="138" t="str">
        <f t="shared" si="97"/>
        <v>-</v>
      </c>
      <c r="AB175" s="2"/>
    </row>
    <row r="176" spans="1:30" ht="15" customHeight="1" x14ac:dyDescent="0.25">
      <c r="A176" s="113" t="s">
        <v>264</v>
      </c>
      <c r="B176" s="24" t="s">
        <v>265</v>
      </c>
      <c r="C176" s="358"/>
      <c r="D176" s="360"/>
      <c r="E176" s="360"/>
      <c r="F176" s="360"/>
      <c r="G176" s="360"/>
      <c r="H176" s="360"/>
      <c r="I176" s="360"/>
      <c r="J176" s="360"/>
      <c r="K176" s="357"/>
      <c r="L176" s="62"/>
      <c r="M176" s="62"/>
      <c r="N176" s="105"/>
      <c r="O176" s="76" t="str">
        <f t="shared" si="98"/>
        <v/>
      </c>
      <c r="P176" s="271"/>
      <c r="Q176" s="272"/>
      <c r="R176" s="267">
        <f t="shared" si="92"/>
        <v>0</v>
      </c>
      <c r="T176" s="138" t="str">
        <f t="shared" si="99"/>
        <v>-</v>
      </c>
      <c r="U176" s="138" t="str">
        <f t="shared" si="100"/>
        <v>-</v>
      </c>
      <c r="V176" s="138" t="str">
        <f t="shared" si="101"/>
        <v>-</v>
      </c>
      <c r="X176" s="138" t="str">
        <f t="shared" si="96"/>
        <v>-</v>
      </c>
      <c r="Y176" s="138" t="str">
        <f t="shared" si="97"/>
        <v>-</v>
      </c>
      <c r="Z176" s="2"/>
      <c r="AB176" s="2"/>
    </row>
    <row r="177" spans="1:30" x14ac:dyDescent="0.2">
      <c r="A177" s="113" t="s">
        <v>266</v>
      </c>
      <c r="B177" s="24" t="s">
        <v>93</v>
      </c>
      <c r="C177" s="358"/>
      <c r="D177" s="360"/>
      <c r="E177" s="360"/>
      <c r="F177" s="360"/>
      <c r="G177" s="360"/>
      <c r="H177" s="360"/>
      <c r="I177" s="360"/>
      <c r="J177" s="360"/>
      <c r="K177" s="357"/>
      <c r="L177" s="62"/>
      <c r="M177" s="62"/>
      <c r="N177" s="105"/>
      <c r="O177" s="76" t="str">
        <f t="shared" si="98"/>
        <v/>
      </c>
      <c r="P177" s="271"/>
      <c r="Q177" s="272"/>
      <c r="R177" s="267">
        <f t="shared" si="92"/>
        <v>0</v>
      </c>
      <c r="T177" s="138" t="str">
        <f t="shared" si="99"/>
        <v>-</v>
      </c>
      <c r="U177" s="138" t="str">
        <f t="shared" si="100"/>
        <v>-</v>
      </c>
      <c r="V177" s="138" t="str">
        <f t="shared" si="101"/>
        <v>-</v>
      </c>
      <c r="X177" s="138" t="str">
        <f t="shared" si="96"/>
        <v>-</v>
      </c>
      <c r="Y177" s="138" t="str">
        <f t="shared" si="97"/>
        <v>-</v>
      </c>
    </row>
    <row r="178" spans="1:30" s="2" customFormat="1" ht="15" customHeight="1" thickBot="1" x14ac:dyDescent="0.3">
      <c r="A178" s="114" t="s">
        <v>31</v>
      </c>
      <c r="B178" s="37" t="s">
        <v>267</v>
      </c>
      <c r="C178" s="358"/>
      <c r="D178" s="360"/>
      <c r="E178" s="360"/>
      <c r="F178" s="360"/>
      <c r="G178" s="360"/>
      <c r="H178" s="360"/>
      <c r="I178" s="360"/>
      <c r="J178" s="360"/>
      <c r="K178" s="388"/>
      <c r="L178" s="388"/>
      <c r="M178" s="369"/>
      <c r="N178" s="106">
        <f>ROUND(SUM(N169:N177),0)</f>
        <v>0</v>
      </c>
      <c r="O178" s="76"/>
      <c r="P178" s="268">
        <f>SUM(P169:P177)</f>
        <v>0</v>
      </c>
      <c r="Q178" s="269">
        <f>SUM(Q169:Q177)</f>
        <v>0</v>
      </c>
      <c r="R178" s="270">
        <f>SUM(R169:R177)</f>
        <v>0</v>
      </c>
      <c r="S178" s="76"/>
      <c r="T178" s="139">
        <f>ROUND(SUM(T169:T177),0)</f>
        <v>0</v>
      </c>
      <c r="U178" s="139">
        <f>ROUND(SUM(U169:U177),0)</f>
        <v>0</v>
      </c>
      <c r="V178" s="139">
        <f>ROUND(SUM(V169:V177),0)</f>
        <v>0</v>
      </c>
      <c r="W178" s="57"/>
      <c r="X178" s="139">
        <f>ROUND(SUM(X169:X177),0)</f>
        <v>0</v>
      </c>
      <c r="Y178" s="139">
        <f>ROUND(SUM(Y169:Y177),0)</f>
        <v>0</v>
      </c>
    </row>
    <row r="179" spans="1:30" ht="15.75" thickBot="1" x14ac:dyDescent="0.25">
      <c r="A179" s="107"/>
      <c r="B179" s="25"/>
      <c r="C179" s="25"/>
      <c r="D179" s="25"/>
      <c r="E179" s="25"/>
      <c r="F179" s="25"/>
      <c r="G179" s="25"/>
      <c r="H179" s="25"/>
      <c r="I179" s="25"/>
      <c r="J179" s="25"/>
      <c r="K179" s="25"/>
      <c r="L179" s="25"/>
      <c r="M179" s="25"/>
      <c r="N179" s="108"/>
    </row>
    <row r="180" spans="1:30" s="2" customFormat="1" ht="20.100000000000001" customHeight="1" thickBot="1" x14ac:dyDescent="0.3">
      <c r="A180" s="115">
        <v>14</v>
      </c>
      <c r="B180" s="38" t="s">
        <v>268</v>
      </c>
      <c r="C180" s="39"/>
      <c r="D180" s="39"/>
      <c r="E180" s="39"/>
      <c r="F180" s="39"/>
      <c r="G180" s="39"/>
      <c r="H180" s="39"/>
      <c r="I180" s="39"/>
      <c r="J180" s="39"/>
      <c r="K180" s="39"/>
      <c r="L180" s="39"/>
      <c r="M180" s="39"/>
      <c r="N180" s="42"/>
      <c r="O180" s="76"/>
      <c r="P180" s="411" t="s">
        <v>48</v>
      </c>
      <c r="Q180" s="412"/>
      <c r="R180" s="413"/>
      <c r="S180" s="76"/>
      <c r="W180" s="57"/>
    </row>
    <row r="181" spans="1:30" ht="15" customHeight="1" x14ac:dyDescent="0.2">
      <c r="A181" s="396" t="s">
        <v>5</v>
      </c>
      <c r="B181" s="385" t="s">
        <v>6</v>
      </c>
      <c r="C181" s="361" t="s">
        <v>85</v>
      </c>
      <c r="D181" s="362"/>
      <c r="E181" s="362"/>
      <c r="F181" s="362"/>
      <c r="G181" s="362"/>
      <c r="H181" s="362"/>
      <c r="I181" s="362"/>
      <c r="J181" s="362"/>
      <c r="K181" s="363"/>
      <c r="L181" s="46" t="s">
        <v>61</v>
      </c>
      <c r="M181" s="46" t="s">
        <v>62</v>
      </c>
      <c r="N181" s="434" t="s">
        <v>9</v>
      </c>
      <c r="P181" s="414" t="s">
        <v>373</v>
      </c>
      <c r="Q181" s="415"/>
      <c r="R181" s="416"/>
      <c r="T181" s="423" t="s">
        <v>63</v>
      </c>
      <c r="U181" s="424"/>
      <c r="V181" s="425"/>
      <c r="X181" s="427" t="s">
        <v>64</v>
      </c>
      <c r="Y181" s="428"/>
    </row>
    <row r="182" spans="1:30" s="44" customFormat="1" ht="15" customHeight="1" x14ac:dyDescent="0.25">
      <c r="A182" s="397"/>
      <c r="B182" s="386"/>
      <c r="C182" s="364" t="s">
        <v>249</v>
      </c>
      <c r="D182" s="365"/>
      <c r="E182" s="365"/>
      <c r="F182" s="365"/>
      <c r="G182" s="365"/>
      <c r="H182" s="365"/>
      <c r="I182" s="365"/>
      <c r="J182" s="365"/>
      <c r="K182" s="366"/>
      <c r="L182" s="130" t="s">
        <v>66</v>
      </c>
      <c r="M182" s="130" t="s">
        <v>66</v>
      </c>
      <c r="N182" s="421"/>
      <c r="P182" s="156" t="str">
        <f>$P$12</f>
        <v>-</v>
      </c>
      <c r="Q182" s="155" t="str">
        <f>$P$15</f>
        <v>-</v>
      </c>
      <c r="R182" s="225" t="s">
        <v>67</v>
      </c>
      <c r="T182" s="159" t="s">
        <v>10</v>
      </c>
      <c r="U182" s="159" t="s">
        <v>11</v>
      </c>
      <c r="V182" s="159" t="s">
        <v>12</v>
      </c>
      <c r="W182" s="57"/>
      <c r="X182" s="159" t="s">
        <v>13</v>
      </c>
      <c r="Y182" s="159" t="s">
        <v>14</v>
      </c>
      <c r="AB182" s="2"/>
    </row>
    <row r="183" spans="1:30" ht="15" customHeight="1" x14ac:dyDescent="0.2">
      <c r="A183" s="113" t="s">
        <v>269</v>
      </c>
      <c r="B183" s="24" t="s">
        <v>270</v>
      </c>
      <c r="C183" s="358"/>
      <c r="D183" s="360"/>
      <c r="E183" s="360"/>
      <c r="F183" s="360"/>
      <c r="G183" s="360"/>
      <c r="H183" s="360"/>
      <c r="I183" s="360"/>
      <c r="J183" s="360"/>
      <c r="K183" s="357"/>
      <c r="L183" s="62"/>
      <c r="M183" s="62"/>
      <c r="N183" s="105"/>
      <c r="O183" s="76" t="str">
        <f t="shared" ref="O183:O197" si="102">IF(N183&lt;&gt;0,IF(L183="","Répartir les coûts!  ",""),"")&amp;IF(N183&lt;&gt;0,IF(M183="","Indiquer l'origine!",""),"")</f>
        <v/>
      </c>
      <c r="P183" s="271"/>
      <c r="Q183" s="272"/>
      <c r="R183" s="267">
        <f t="shared" ref="R183:R198" si="103">SUM(P183+Q183)</f>
        <v>0</v>
      </c>
      <c r="T183" s="138" t="str">
        <f t="shared" ref="T183" si="104">IF(L183="Interne",N183,"-")</f>
        <v>-</v>
      </c>
      <c r="U183" s="138" t="str">
        <f t="shared" ref="U183" si="105">IF(L183="Apparenté",N183,"-")</f>
        <v>-</v>
      </c>
      <c r="V183" s="138" t="str">
        <f t="shared" ref="V183" si="106">IF(L183="Externe",N183,"-")</f>
        <v>-</v>
      </c>
      <c r="X183" s="138" t="str">
        <f t="shared" ref="X183:X198" si="107">IF($M183="Canadien",IF(OR($N183="",$N183=0),"-",$N183),"-")</f>
        <v>-</v>
      </c>
      <c r="Y183" s="138" t="str">
        <f t="shared" ref="Y183:Y198" si="108">IF($M183="Non-Canadien",IF(OR($N183="",$N183=0),"-",$N183),"-")</f>
        <v>-</v>
      </c>
    </row>
    <row r="184" spans="1:30" ht="15" customHeight="1" x14ac:dyDescent="0.2">
      <c r="A184" s="116" t="s">
        <v>271</v>
      </c>
      <c r="B184" s="24" t="s">
        <v>272</v>
      </c>
      <c r="C184" s="358"/>
      <c r="D184" s="360"/>
      <c r="E184" s="360"/>
      <c r="F184" s="360"/>
      <c r="G184" s="360"/>
      <c r="H184" s="360"/>
      <c r="I184" s="360"/>
      <c r="J184" s="360"/>
      <c r="K184" s="357"/>
      <c r="L184" s="62"/>
      <c r="M184" s="62"/>
      <c r="N184" s="105"/>
      <c r="O184" s="76" t="str">
        <f t="shared" si="102"/>
        <v/>
      </c>
      <c r="P184" s="271"/>
      <c r="Q184" s="272"/>
      <c r="R184" s="267">
        <f t="shared" si="103"/>
        <v>0</v>
      </c>
      <c r="T184" s="138" t="str">
        <f t="shared" ref="T184:T198" si="109">IF(L184="Interne",N184,"-")</f>
        <v>-</v>
      </c>
      <c r="U184" s="138" t="str">
        <f t="shared" ref="U184:U198" si="110">IF(L184="Apparenté",N184,"-")</f>
        <v>-</v>
      </c>
      <c r="V184" s="138" t="str">
        <f t="shared" ref="V184:V198" si="111">IF(L184="Externe",N184,"-")</f>
        <v>-</v>
      </c>
      <c r="X184" s="138" t="str">
        <f t="shared" si="107"/>
        <v>-</v>
      </c>
      <c r="Y184" s="138" t="str">
        <f t="shared" si="108"/>
        <v>-</v>
      </c>
    </row>
    <row r="185" spans="1:30" ht="15" customHeight="1" x14ac:dyDescent="0.2">
      <c r="A185" s="116" t="s">
        <v>273</v>
      </c>
      <c r="B185" s="24" t="s">
        <v>274</v>
      </c>
      <c r="C185" s="358"/>
      <c r="D185" s="360"/>
      <c r="E185" s="360"/>
      <c r="F185" s="360"/>
      <c r="G185" s="360"/>
      <c r="H185" s="360"/>
      <c r="I185" s="360"/>
      <c r="J185" s="360"/>
      <c r="K185" s="357"/>
      <c r="L185" s="62"/>
      <c r="M185" s="62"/>
      <c r="N185" s="105"/>
      <c r="O185" s="76" t="str">
        <f t="shared" si="102"/>
        <v/>
      </c>
      <c r="P185" s="271"/>
      <c r="Q185" s="272"/>
      <c r="R185" s="267">
        <f t="shared" si="103"/>
        <v>0</v>
      </c>
      <c r="T185" s="138" t="str">
        <f t="shared" si="109"/>
        <v>-</v>
      </c>
      <c r="U185" s="138" t="str">
        <f t="shared" si="110"/>
        <v>-</v>
      </c>
      <c r="V185" s="138" t="str">
        <f t="shared" si="111"/>
        <v>-</v>
      </c>
      <c r="X185" s="138" t="str">
        <f t="shared" si="107"/>
        <v>-</v>
      </c>
      <c r="Y185" s="138" t="str">
        <f t="shared" si="108"/>
        <v>-</v>
      </c>
      <c r="AC185" s="110"/>
      <c r="AD185" s="11"/>
    </row>
    <row r="186" spans="1:30" ht="15" customHeight="1" x14ac:dyDescent="0.2">
      <c r="A186" s="113" t="s">
        <v>275</v>
      </c>
      <c r="B186" s="24" t="s">
        <v>276</v>
      </c>
      <c r="C186" s="358"/>
      <c r="D186" s="360"/>
      <c r="E186" s="360"/>
      <c r="F186" s="360"/>
      <c r="G186" s="360"/>
      <c r="H186" s="360"/>
      <c r="I186" s="360"/>
      <c r="J186" s="360"/>
      <c r="K186" s="357"/>
      <c r="L186" s="62"/>
      <c r="M186" s="62"/>
      <c r="N186" s="105"/>
      <c r="O186" s="76" t="str">
        <f t="shared" si="102"/>
        <v/>
      </c>
      <c r="P186" s="271"/>
      <c r="Q186" s="272"/>
      <c r="R186" s="267">
        <f t="shared" si="103"/>
        <v>0</v>
      </c>
      <c r="T186" s="138" t="str">
        <f t="shared" si="109"/>
        <v>-</v>
      </c>
      <c r="U186" s="138" t="str">
        <f t="shared" si="110"/>
        <v>-</v>
      </c>
      <c r="V186" s="138" t="str">
        <f t="shared" si="111"/>
        <v>-</v>
      </c>
      <c r="X186" s="138" t="str">
        <f t="shared" si="107"/>
        <v>-</v>
      </c>
      <c r="Y186" s="138" t="str">
        <f t="shared" si="108"/>
        <v>-</v>
      </c>
      <c r="AC186" s="110"/>
      <c r="AD186" s="11"/>
    </row>
    <row r="187" spans="1:30" ht="15" customHeight="1" x14ac:dyDescent="0.2">
      <c r="A187" s="113" t="s">
        <v>277</v>
      </c>
      <c r="B187" s="24" t="s">
        <v>278</v>
      </c>
      <c r="C187" s="358"/>
      <c r="D187" s="360"/>
      <c r="E187" s="360"/>
      <c r="F187" s="360"/>
      <c r="G187" s="360"/>
      <c r="H187" s="360"/>
      <c r="I187" s="360"/>
      <c r="J187" s="360"/>
      <c r="K187" s="357"/>
      <c r="L187" s="62"/>
      <c r="M187" s="62"/>
      <c r="N187" s="105"/>
      <c r="O187" s="76" t="str">
        <f t="shared" si="102"/>
        <v/>
      </c>
      <c r="P187" s="271"/>
      <c r="Q187" s="272"/>
      <c r="R187" s="267">
        <f t="shared" si="103"/>
        <v>0</v>
      </c>
      <c r="T187" s="138" t="str">
        <f t="shared" si="109"/>
        <v>-</v>
      </c>
      <c r="U187" s="138" t="str">
        <f t="shared" si="110"/>
        <v>-</v>
      </c>
      <c r="V187" s="138" t="str">
        <f t="shared" si="111"/>
        <v>-</v>
      </c>
      <c r="X187" s="138" t="str">
        <f t="shared" si="107"/>
        <v>-</v>
      </c>
      <c r="Y187" s="138" t="str">
        <f t="shared" si="108"/>
        <v>-</v>
      </c>
      <c r="AC187" s="110"/>
      <c r="AD187" s="11"/>
    </row>
    <row r="188" spans="1:30" ht="15" customHeight="1" x14ac:dyDescent="0.2">
      <c r="A188" s="113" t="s">
        <v>279</v>
      </c>
      <c r="B188" s="109" t="s">
        <v>280</v>
      </c>
      <c r="C188" s="358"/>
      <c r="D188" s="360"/>
      <c r="E188" s="360"/>
      <c r="F188" s="360"/>
      <c r="G188" s="360"/>
      <c r="H188" s="360"/>
      <c r="I188" s="360"/>
      <c r="J188" s="360"/>
      <c r="K188" s="357"/>
      <c r="L188" s="62"/>
      <c r="M188" s="62"/>
      <c r="N188" s="105"/>
      <c r="O188" s="76" t="str">
        <f t="shared" si="102"/>
        <v/>
      </c>
      <c r="P188" s="271"/>
      <c r="Q188" s="272"/>
      <c r="R188" s="267">
        <f t="shared" si="103"/>
        <v>0</v>
      </c>
      <c r="T188" s="138" t="str">
        <f t="shared" si="109"/>
        <v>-</v>
      </c>
      <c r="U188" s="138" t="str">
        <f t="shared" si="110"/>
        <v>-</v>
      </c>
      <c r="V188" s="138" t="str">
        <f t="shared" si="111"/>
        <v>-</v>
      </c>
      <c r="X188" s="138" t="str">
        <f t="shared" si="107"/>
        <v>-</v>
      </c>
      <c r="Y188" s="138" t="str">
        <f t="shared" si="108"/>
        <v>-</v>
      </c>
      <c r="AC188" s="110"/>
      <c r="AD188" s="11"/>
    </row>
    <row r="189" spans="1:30" ht="15" customHeight="1" x14ac:dyDescent="0.2">
      <c r="A189" s="113" t="s">
        <v>281</v>
      </c>
      <c r="B189" s="109" t="s">
        <v>282</v>
      </c>
      <c r="C189" s="358"/>
      <c r="D189" s="360"/>
      <c r="E189" s="360"/>
      <c r="F189" s="360"/>
      <c r="G189" s="360"/>
      <c r="H189" s="360"/>
      <c r="I189" s="360"/>
      <c r="J189" s="360"/>
      <c r="K189" s="357"/>
      <c r="L189" s="62"/>
      <c r="M189" s="62"/>
      <c r="N189" s="105"/>
      <c r="O189" s="76" t="str">
        <f t="shared" si="102"/>
        <v/>
      </c>
      <c r="P189" s="271"/>
      <c r="Q189" s="272"/>
      <c r="R189" s="267">
        <f t="shared" si="103"/>
        <v>0</v>
      </c>
      <c r="T189" s="138" t="str">
        <f t="shared" si="109"/>
        <v>-</v>
      </c>
      <c r="U189" s="138" t="str">
        <f t="shared" si="110"/>
        <v>-</v>
      </c>
      <c r="V189" s="138" t="str">
        <f t="shared" si="111"/>
        <v>-</v>
      </c>
      <c r="X189" s="138" t="str">
        <f t="shared" si="107"/>
        <v>-</v>
      </c>
      <c r="Y189" s="138" t="str">
        <f t="shared" si="108"/>
        <v>-</v>
      </c>
    </row>
    <row r="190" spans="1:30" ht="15" customHeight="1" x14ac:dyDescent="0.2">
      <c r="A190" s="113" t="s">
        <v>283</v>
      </c>
      <c r="B190" s="24" t="s">
        <v>284</v>
      </c>
      <c r="C190" s="358"/>
      <c r="D190" s="360"/>
      <c r="E190" s="360"/>
      <c r="F190" s="360"/>
      <c r="G190" s="360"/>
      <c r="H190" s="360"/>
      <c r="I190" s="360"/>
      <c r="J190" s="360"/>
      <c r="K190" s="357"/>
      <c r="L190" s="62"/>
      <c r="M190" s="62"/>
      <c r="N190" s="105"/>
      <c r="O190" s="76" t="str">
        <f t="shared" si="102"/>
        <v/>
      </c>
      <c r="P190" s="271"/>
      <c r="Q190" s="272"/>
      <c r="R190" s="267">
        <f t="shared" si="103"/>
        <v>0</v>
      </c>
      <c r="T190" s="138" t="str">
        <f t="shared" si="109"/>
        <v>-</v>
      </c>
      <c r="U190" s="138" t="str">
        <f t="shared" si="110"/>
        <v>-</v>
      </c>
      <c r="V190" s="138" t="str">
        <f t="shared" si="111"/>
        <v>-</v>
      </c>
      <c r="X190" s="138" t="str">
        <f t="shared" si="107"/>
        <v>-</v>
      </c>
      <c r="Y190" s="138" t="str">
        <f t="shared" si="108"/>
        <v>-</v>
      </c>
    </row>
    <row r="191" spans="1:30" ht="15" customHeight="1" x14ac:dyDescent="0.2">
      <c r="A191" s="113" t="s">
        <v>285</v>
      </c>
      <c r="B191" s="24" t="s">
        <v>286</v>
      </c>
      <c r="C191" s="358"/>
      <c r="D191" s="360"/>
      <c r="E191" s="360"/>
      <c r="F191" s="360"/>
      <c r="G191" s="360"/>
      <c r="H191" s="360"/>
      <c r="I191" s="360"/>
      <c r="J191" s="360"/>
      <c r="K191" s="357"/>
      <c r="L191" s="62"/>
      <c r="M191" s="62"/>
      <c r="N191" s="105"/>
      <c r="O191" s="76" t="str">
        <f t="shared" si="102"/>
        <v/>
      </c>
      <c r="P191" s="271"/>
      <c r="Q191" s="272"/>
      <c r="R191" s="267">
        <f t="shared" si="103"/>
        <v>0</v>
      </c>
      <c r="T191" s="138" t="str">
        <f t="shared" si="109"/>
        <v>-</v>
      </c>
      <c r="U191" s="138" t="str">
        <f t="shared" si="110"/>
        <v>-</v>
      </c>
      <c r="V191" s="138" t="str">
        <f t="shared" si="111"/>
        <v>-</v>
      </c>
      <c r="X191" s="138" t="str">
        <f t="shared" si="107"/>
        <v>-</v>
      </c>
      <c r="Y191" s="138" t="str">
        <f t="shared" si="108"/>
        <v>-</v>
      </c>
    </row>
    <row r="192" spans="1:30" ht="15" customHeight="1" x14ac:dyDescent="0.2">
      <c r="A192" s="113" t="s">
        <v>287</v>
      </c>
      <c r="B192" s="24" t="s">
        <v>288</v>
      </c>
      <c r="C192" s="358"/>
      <c r="D192" s="360"/>
      <c r="E192" s="360"/>
      <c r="F192" s="360"/>
      <c r="G192" s="360"/>
      <c r="H192" s="360"/>
      <c r="I192" s="360"/>
      <c r="J192" s="360"/>
      <c r="K192" s="357"/>
      <c r="L192" s="62"/>
      <c r="M192" s="62"/>
      <c r="N192" s="105"/>
      <c r="O192" s="76" t="str">
        <f t="shared" si="102"/>
        <v/>
      </c>
      <c r="P192" s="271"/>
      <c r="Q192" s="272"/>
      <c r="R192" s="267">
        <f t="shared" si="103"/>
        <v>0</v>
      </c>
      <c r="T192" s="138" t="str">
        <f t="shared" si="109"/>
        <v>-</v>
      </c>
      <c r="U192" s="138" t="str">
        <f t="shared" si="110"/>
        <v>-</v>
      </c>
      <c r="V192" s="138" t="str">
        <f t="shared" si="111"/>
        <v>-</v>
      </c>
      <c r="X192" s="138" t="str">
        <f t="shared" si="107"/>
        <v>-</v>
      </c>
      <c r="Y192" s="138" t="str">
        <f t="shared" si="108"/>
        <v>-</v>
      </c>
      <c r="AC192" s="124"/>
    </row>
    <row r="193" spans="1:25" ht="15" customHeight="1" x14ac:dyDescent="0.2">
      <c r="A193" s="113" t="s">
        <v>289</v>
      </c>
      <c r="B193" s="24" t="s">
        <v>290</v>
      </c>
      <c r="C193" s="358" t="s">
        <v>291</v>
      </c>
      <c r="D193" s="359"/>
      <c r="E193" s="359"/>
      <c r="F193" s="359"/>
      <c r="G193" s="359"/>
      <c r="H193" s="359"/>
      <c r="I193" s="359"/>
      <c r="J193" s="359"/>
      <c r="K193" s="357"/>
      <c r="L193" s="62"/>
      <c r="M193" s="62"/>
      <c r="N193" s="105"/>
      <c r="O193" s="76" t="str">
        <f t="shared" si="102"/>
        <v/>
      </c>
      <c r="P193" s="271"/>
      <c r="Q193" s="272"/>
      <c r="R193" s="267">
        <f t="shared" si="103"/>
        <v>0</v>
      </c>
      <c r="T193" s="138" t="str">
        <f t="shared" si="109"/>
        <v>-</v>
      </c>
      <c r="U193" s="138" t="str">
        <f t="shared" si="110"/>
        <v>-</v>
      </c>
      <c r="V193" s="138" t="str">
        <f t="shared" si="111"/>
        <v>-</v>
      </c>
      <c r="X193" s="138" t="str">
        <f t="shared" si="107"/>
        <v>-</v>
      </c>
      <c r="Y193" s="138" t="str">
        <f t="shared" si="108"/>
        <v>-</v>
      </c>
    </row>
    <row r="194" spans="1:25" ht="15" customHeight="1" x14ac:dyDescent="0.2">
      <c r="A194" s="113" t="s">
        <v>292</v>
      </c>
      <c r="B194" s="24" t="s">
        <v>293</v>
      </c>
      <c r="C194" s="358"/>
      <c r="D194" s="360"/>
      <c r="E194" s="360"/>
      <c r="F194" s="360"/>
      <c r="G194" s="360"/>
      <c r="H194" s="360"/>
      <c r="I194" s="360"/>
      <c r="J194" s="360"/>
      <c r="K194" s="357"/>
      <c r="L194" s="62"/>
      <c r="M194" s="62"/>
      <c r="N194" s="105"/>
      <c r="O194" s="76" t="str">
        <f>IF(N194&lt;&gt;0,IF(L194="","Répartir les coûts!  ",""),"")&amp;IF(N194&lt;&gt;0,IF(M194="","Indiquer l'origine!",""),"")</f>
        <v/>
      </c>
      <c r="P194" s="271"/>
      <c r="Q194" s="272"/>
      <c r="R194" s="267">
        <f t="shared" si="103"/>
        <v>0</v>
      </c>
      <c r="T194" s="138" t="str">
        <f t="shared" si="109"/>
        <v>-</v>
      </c>
      <c r="U194" s="138" t="str">
        <f t="shared" si="110"/>
        <v>-</v>
      </c>
      <c r="V194" s="138" t="str">
        <f t="shared" si="111"/>
        <v>-</v>
      </c>
      <c r="X194" s="138" t="str">
        <f t="shared" si="107"/>
        <v>-</v>
      </c>
      <c r="Y194" s="138" t="str">
        <f t="shared" si="108"/>
        <v>-</v>
      </c>
    </row>
    <row r="195" spans="1:25" ht="15" customHeight="1" x14ac:dyDescent="0.2">
      <c r="A195" s="113" t="s">
        <v>294</v>
      </c>
      <c r="B195" s="24" t="s">
        <v>295</v>
      </c>
      <c r="C195" s="358" t="s">
        <v>296</v>
      </c>
      <c r="D195" s="359"/>
      <c r="E195" s="359"/>
      <c r="F195" s="359"/>
      <c r="G195" s="359"/>
      <c r="H195" s="359"/>
      <c r="I195" s="359"/>
      <c r="J195" s="359"/>
      <c r="K195" s="357"/>
      <c r="L195" s="62"/>
      <c r="M195" s="62"/>
      <c r="N195" s="105"/>
      <c r="O195" s="76" t="str">
        <f t="shared" si="102"/>
        <v/>
      </c>
      <c r="P195" s="271"/>
      <c r="Q195" s="272"/>
      <c r="R195" s="267">
        <f t="shared" si="103"/>
        <v>0</v>
      </c>
      <c r="T195" s="138" t="str">
        <f t="shared" si="109"/>
        <v>-</v>
      </c>
      <c r="U195" s="138" t="str">
        <f t="shared" si="110"/>
        <v>-</v>
      </c>
      <c r="V195" s="138" t="str">
        <f t="shared" si="111"/>
        <v>-</v>
      </c>
      <c r="X195" s="138" t="str">
        <f t="shared" si="107"/>
        <v>-</v>
      </c>
      <c r="Y195" s="138" t="str">
        <f t="shared" si="108"/>
        <v>-</v>
      </c>
    </row>
    <row r="196" spans="1:25" ht="15" customHeight="1" x14ac:dyDescent="0.2">
      <c r="A196" s="113" t="s">
        <v>297</v>
      </c>
      <c r="B196" s="24" t="s">
        <v>298</v>
      </c>
      <c r="C196" s="358" t="s">
        <v>299</v>
      </c>
      <c r="D196" s="359"/>
      <c r="E196" s="359"/>
      <c r="F196" s="359"/>
      <c r="G196" s="359"/>
      <c r="H196" s="359"/>
      <c r="I196" s="359"/>
      <c r="J196" s="359"/>
      <c r="K196" s="357"/>
      <c r="L196" s="62"/>
      <c r="M196" s="62"/>
      <c r="N196" s="105"/>
      <c r="O196" s="76" t="str">
        <f>IF(N196&lt;&gt;0,IF(L196="","Répartir les coûts!  ",""),"")&amp;IF(N196&lt;&gt;0,IF(M196="","Indiquer l'origine!",""),"")</f>
        <v/>
      </c>
      <c r="P196" s="271"/>
      <c r="Q196" s="272"/>
      <c r="R196" s="267">
        <f t="shared" si="103"/>
        <v>0</v>
      </c>
      <c r="T196" s="138" t="str">
        <f t="shared" si="109"/>
        <v>-</v>
      </c>
      <c r="U196" s="138" t="str">
        <f t="shared" si="110"/>
        <v>-</v>
      </c>
      <c r="V196" s="138" t="str">
        <f t="shared" si="111"/>
        <v>-</v>
      </c>
      <c r="X196" s="138" t="str">
        <f t="shared" si="107"/>
        <v>-</v>
      </c>
      <c r="Y196" s="138" t="str">
        <f t="shared" si="108"/>
        <v>-</v>
      </c>
    </row>
    <row r="197" spans="1:25" ht="15" customHeight="1" x14ac:dyDescent="0.2">
      <c r="A197" s="113" t="s">
        <v>300</v>
      </c>
      <c r="B197" s="24" t="s">
        <v>301</v>
      </c>
      <c r="C197" s="358" t="s">
        <v>299</v>
      </c>
      <c r="D197" s="359"/>
      <c r="E197" s="359"/>
      <c r="F197" s="359"/>
      <c r="G197" s="359"/>
      <c r="H197" s="359"/>
      <c r="I197" s="359"/>
      <c r="J197" s="359"/>
      <c r="K197" s="357"/>
      <c r="L197" s="62"/>
      <c r="M197" s="62"/>
      <c r="N197" s="105"/>
      <c r="O197" s="76" t="str">
        <f t="shared" si="102"/>
        <v/>
      </c>
      <c r="P197" s="271"/>
      <c r="Q197" s="272"/>
      <c r="R197" s="267">
        <f t="shared" si="103"/>
        <v>0</v>
      </c>
      <c r="T197" s="138" t="str">
        <f t="shared" si="109"/>
        <v>-</v>
      </c>
      <c r="U197" s="138" t="str">
        <f t="shared" si="110"/>
        <v>-</v>
      </c>
      <c r="V197" s="138" t="str">
        <f t="shared" si="111"/>
        <v>-</v>
      </c>
      <c r="X197" s="138" t="str">
        <f t="shared" si="107"/>
        <v>-</v>
      </c>
      <c r="Y197" s="138" t="str">
        <f t="shared" si="108"/>
        <v>-</v>
      </c>
    </row>
    <row r="198" spans="1:25" ht="15" customHeight="1" x14ac:dyDescent="0.2">
      <c r="A198" s="113" t="s">
        <v>302</v>
      </c>
      <c r="B198" s="24" t="s">
        <v>93</v>
      </c>
      <c r="C198" s="358"/>
      <c r="D198" s="360"/>
      <c r="E198" s="360"/>
      <c r="F198" s="360"/>
      <c r="G198" s="360"/>
      <c r="H198" s="360"/>
      <c r="I198" s="360"/>
      <c r="J198" s="360"/>
      <c r="K198" s="357"/>
      <c r="L198" s="62"/>
      <c r="M198" s="62"/>
      <c r="N198" s="105"/>
      <c r="O198" s="76" t="str">
        <f>IF(N198&lt;&gt;0,IF(L198="","Répartir les coûts!  ",""),"")&amp;IF(N198&lt;&gt;0,IF(M198="","Indiquer l'origine!",""),"")</f>
        <v/>
      </c>
      <c r="P198" s="271"/>
      <c r="Q198" s="272"/>
      <c r="R198" s="267">
        <f t="shared" si="103"/>
        <v>0</v>
      </c>
      <c r="T198" s="138" t="str">
        <f t="shared" si="109"/>
        <v>-</v>
      </c>
      <c r="U198" s="138" t="str">
        <f t="shared" si="110"/>
        <v>-</v>
      </c>
      <c r="V198" s="138" t="str">
        <f t="shared" si="111"/>
        <v>-</v>
      </c>
      <c r="X198" s="138" t="str">
        <f t="shared" si="107"/>
        <v>-</v>
      </c>
      <c r="Y198" s="138" t="str">
        <f t="shared" si="108"/>
        <v>-</v>
      </c>
    </row>
    <row r="199" spans="1:25" s="2" customFormat="1" ht="15" customHeight="1" thickBot="1" x14ac:dyDescent="0.3">
      <c r="A199" s="114" t="s">
        <v>32</v>
      </c>
      <c r="B199" s="37" t="s">
        <v>303</v>
      </c>
      <c r="C199" s="39"/>
      <c r="D199" s="39"/>
      <c r="E199" s="131"/>
      <c r="F199" s="131"/>
      <c r="G199" s="131"/>
      <c r="H199" s="131"/>
      <c r="I199" s="131"/>
      <c r="J199" s="131"/>
      <c r="K199" s="131"/>
      <c r="L199" s="131"/>
      <c r="M199" s="131"/>
      <c r="N199" s="106">
        <f>ROUND(SUM(N183:N198),0)</f>
        <v>0</v>
      </c>
      <c r="O199" s="76"/>
      <c r="P199" s="268">
        <f>SUM(P183:P198)</f>
        <v>0</v>
      </c>
      <c r="Q199" s="269">
        <f>SUM(Q183:Q198)</f>
        <v>0</v>
      </c>
      <c r="R199" s="270">
        <f>SUM(R183:R198)</f>
        <v>0</v>
      </c>
      <c r="S199" s="76"/>
      <c r="T199" s="136">
        <f>ROUND(SUM(T183:T198),0)</f>
        <v>0</v>
      </c>
      <c r="U199" s="136">
        <f>ROUND(SUM(U183:U198),0)</f>
        <v>0</v>
      </c>
      <c r="V199" s="136">
        <f>ROUND(SUM(V183:V198),0)</f>
        <v>0</v>
      </c>
      <c r="W199" s="57"/>
      <c r="X199" s="136">
        <f>ROUND(SUM(X183:X198),0)</f>
        <v>0</v>
      </c>
      <c r="Y199" s="136">
        <f>ROUND(SUM(Y183:Y198),0)</f>
        <v>0</v>
      </c>
    </row>
    <row r="200" spans="1:25" s="2" customFormat="1" ht="15" customHeight="1" x14ac:dyDescent="0.25">
      <c r="A200" s="104"/>
      <c r="B200" s="104"/>
      <c r="C200" s="283"/>
      <c r="D200" s="103"/>
      <c r="E200" s="103"/>
      <c r="F200" s="103"/>
      <c r="G200" s="103"/>
      <c r="H200" s="103"/>
      <c r="I200" s="103"/>
      <c r="J200" s="103"/>
      <c r="K200" s="103"/>
      <c r="L200" s="103"/>
      <c r="M200" s="103"/>
      <c r="N200" s="154"/>
      <c r="O200" s="76"/>
      <c r="P200" s="76"/>
      <c r="Q200" s="76"/>
      <c r="R200" s="76"/>
      <c r="S200" s="76"/>
      <c r="T200" s="140"/>
      <c r="U200" s="140"/>
      <c r="V200" s="140"/>
      <c r="W200" s="57"/>
      <c r="X200" s="140"/>
      <c r="Y200" s="140"/>
    </row>
    <row r="201" spans="1:25" s="2" customFormat="1" ht="15" customHeight="1" x14ac:dyDescent="0.25">
      <c r="A201" s="103"/>
      <c r="B201" s="104"/>
      <c r="C201" s="104"/>
      <c r="D201" s="103"/>
      <c r="E201" s="103"/>
      <c r="F201" s="103"/>
      <c r="G201" s="103"/>
      <c r="H201" s="103"/>
      <c r="I201" s="103"/>
      <c r="J201" s="103"/>
      <c r="K201" s="103"/>
      <c r="L201" s="103"/>
      <c r="M201" s="111" t="s">
        <v>304</v>
      </c>
      <c r="N201" s="106">
        <f>ROUND(SUM(N178+N199),0)</f>
        <v>0</v>
      </c>
      <c r="O201" s="76"/>
      <c r="P201" s="76"/>
      <c r="Q201" s="76"/>
      <c r="R201" s="76"/>
      <c r="S201" s="76"/>
      <c r="T201" s="140"/>
      <c r="U201" s="140"/>
      <c r="V201" s="140"/>
      <c r="W201" s="57"/>
      <c r="X201" s="254"/>
      <c r="Y201" s="254"/>
    </row>
    <row r="202" spans="1:25" s="2" customFormat="1" ht="15" customHeight="1" x14ac:dyDescent="0.25">
      <c r="A202" s="103"/>
      <c r="B202" s="104"/>
      <c r="C202" s="104"/>
      <c r="D202" s="103"/>
      <c r="E202" s="103"/>
      <c r="F202" s="103"/>
      <c r="G202" s="103"/>
      <c r="H202" s="103"/>
      <c r="I202" s="103"/>
      <c r="J202" s="103"/>
      <c r="K202" s="103"/>
      <c r="L202" s="103"/>
      <c r="M202" s="111" t="s">
        <v>386</v>
      </c>
      <c r="N202" s="126" t="str">
        <f>IF(N161=0,"",IF(COUNT((N178+N199)/N161)=0,"0,0%",ROUNDUP(((N178+N199)/N161),3)))</f>
        <v/>
      </c>
      <c r="O202" s="76"/>
      <c r="P202" s="76"/>
      <c r="Q202" s="76"/>
      <c r="R202" s="76"/>
      <c r="S202" s="76"/>
      <c r="T202" s="140"/>
      <c r="U202" s="140"/>
      <c r="V202" s="140"/>
      <c r="W202" s="57"/>
      <c r="X202" s="140"/>
      <c r="Y202" s="140"/>
    </row>
    <row r="203" spans="1:25" s="2" customFormat="1" ht="15" customHeight="1" thickBot="1" x14ac:dyDescent="0.3">
      <c r="A203" s="103"/>
      <c r="B203" s="104"/>
      <c r="C203" s="284"/>
      <c r="D203" s="104"/>
      <c r="E203" s="103"/>
      <c r="F203" s="103"/>
      <c r="G203" s="103"/>
      <c r="H203" s="103"/>
      <c r="I203" s="103"/>
      <c r="J203" s="103"/>
      <c r="K203" s="103"/>
      <c r="M203" s="111"/>
      <c r="N203" s="255"/>
      <c r="O203" s="76"/>
      <c r="P203" s="76"/>
      <c r="Q203" s="76"/>
      <c r="R203" s="76"/>
      <c r="S203" s="76"/>
      <c r="W203" s="57"/>
    </row>
    <row r="204" spans="1:25" ht="24" customHeight="1" thickBot="1" x14ac:dyDescent="0.35">
      <c r="A204" s="435" t="s">
        <v>305</v>
      </c>
      <c r="B204" s="436"/>
      <c r="C204" s="436"/>
      <c r="D204" s="436"/>
      <c r="E204" s="436"/>
      <c r="F204" s="436"/>
      <c r="G204" s="436"/>
      <c r="H204" s="436"/>
      <c r="I204" s="436"/>
      <c r="J204" s="436"/>
      <c r="K204" s="436"/>
      <c r="L204" s="436"/>
      <c r="M204" s="436"/>
      <c r="N204" s="437"/>
      <c r="O204" s="286"/>
    </row>
    <row r="205" spans="1:25" s="2" customFormat="1" ht="20.100000000000001" customHeight="1" thickBot="1" x14ac:dyDescent="0.35">
      <c r="A205" s="34" t="s">
        <v>34</v>
      </c>
      <c r="B205" s="38" t="s">
        <v>306</v>
      </c>
      <c r="C205" s="39"/>
      <c r="D205" s="39"/>
      <c r="E205" s="39"/>
      <c r="F205" s="39"/>
      <c r="G205" s="39"/>
      <c r="H205" s="39"/>
      <c r="I205" s="39"/>
      <c r="J205" s="39"/>
      <c r="K205" s="39"/>
      <c r="L205" s="39"/>
      <c r="M205" s="39"/>
      <c r="N205" s="42"/>
      <c r="O205" s="286"/>
      <c r="S205" s="76"/>
      <c r="W205" s="57"/>
    </row>
    <row r="206" spans="1:25" s="2" customFormat="1" ht="14.25" customHeight="1" thickBot="1" x14ac:dyDescent="0.3">
      <c r="A206" s="355" t="s">
        <v>307</v>
      </c>
      <c r="B206" s="356"/>
      <c r="C206" s="356"/>
      <c r="D206" s="356"/>
      <c r="E206" s="356"/>
      <c r="F206" s="356"/>
      <c r="G206" s="356"/>
      <c r="H206" s="356"/>
      <c r="I206" s="356"/>
      <c r="J206" s="356"/>
      <c r="K206" s="356"/>
      <c r="L206" s="356"/>
      <c r="M206" s="356"/>
      <c r="N206" s="401"/>
      <c r="O206" s="76"/>
      <c r="P206" s="411" t="s">
        <v>48</v>
      </c>
      <c r="Q206" s="412"/>
      <c r="R206" s="413"/>
      <c r="S206" s="76"/>
      <c r="W206" s="57"/>
    </row>
    <row r="207" spans="1:25" ht="15" customHeight="1" x14ac:dyDescent="0.2">
      <c r="A207" s="398" t="s">
        <v>5</v>
      </c>
      <c r="B207" s="385" t="s">
        <v>6</v>
      </c>
      <c r="C207" s="361" t="s">
        <v>85</v>
      </c>
      <c r="D207" s="362"/>
      <c r="E207" s="362"/>
      <c r="F207" s="362"/>
      <c r="G207" s="362"/>
      <c r="H207" s="362"/>
      <c r="I207" s="362"/>
      <c r="J207" s="362"/>
      <c r="K207" s="363"/>
      <c r="L207" s="46" t="s">
        <v>61</v>
      </c>
      <c r="M207" s="46" t="s">
        <v>62</v>
      </c>
      <c r="N207" s="434" t="s">
        <v>9</v>
      </c>
      <c r="P207" s="414" t="s">
        <v>373</v>
      </c>
      <c r="Q207" s="415"/>
      <c r="R207" s="416"/>
      <c r="T207" s="423" t="s">
        <v>63</v>
      </c>
      <c r="U207" s="424"/>
      <c r="V207" s="425"/>
      <c r="X207" s="427" t="s">
        <v>64</v>
      </c>
      <c r="Y207" s="428"/>
    </row>
    <row r="208" spans="1:25" s="44" customFormat="1" ht="15" customHeight="1" x14ac:dyDescent="0.2">
      <c r="A208" s="399"/>
      <c r="B208" s="386"/>
      <c r="C208" s="364" t="s">
        <v>249</v>
      </c>
      <c r="D208" s="365"/>
      <c r="E208" s="365"/>
      <c r="F208" s="365"/>
      <c r="G208" s="365"/>
      <c r="H208" s="365"/>
      <c r="I208" s="365"/>
      <c r="J208" s="365"/>
      <c r="K208" s="366"/>
      <c r="L208" s="130" t="s">
        <v>66</v>
      </c>
      <c r="M208" s="130" t="s">
        <v>66</v>
      </c>
      <c r="N208" s="421"/>
      <c r="O208" s="76"/>
      <c r="P208" s="156" t="str">
        <f>$P$12</f>
        <v>-</v>
      </c>
      <c r="Q208" s="155" t="str">
        <f>$P$15</f>
        <v>-</v>
      </c>
      <c r="R208" s="225" t="s">
        <v>67</v>
      </c>
      <c r="S208" s="76"/>
      <c r="T208" s="159" t="s">
        <v>10</v>
      </c>
      <c r="U208" s="159" t="s">
        <v>11</v>
      </c>
      <c r="V208" s="159" t="s">
        <v>12</v>
      </c>
      <c r="W208" s="57"/>
      <c r="X208" s="159" t="s">
        <v>13</v>
      </c>
      <c r="Y208" s="159" t="s">
        <v>14</v>
      </c>
    </row>
    <row r="209" spans="1:30" ht="15" customHeight="1" x14ac:dyDescent="0.25">
      <c r="A209" s="23" t="s">
        <v>308</v>
      </c>
      <c r="B209" s="118" t="s">
        <v>309</v>
      </c>
      <c r="C209" s="358"/>
      <c r="D209" s="360"/>
      <c r="E209" s="360"/>
      <c r="F209" s="360"/>
      <c r="G209" s="360"/>
      <c r="H209" s="360"/>
      <c r="I209" s="360"/>
      <c r="J209" s="360"/>
      <c r="K209" s="357"/>
      <c r="L209" s="119"/>
      <c r="M209" s="119"/>
      <c r="N209" s="120"/>
      <c r="O209" s="76" t="str">
        <f>IF(N209&lt;&gt;0,IF(L209="","Répartir les coûts!  ",""),"")&amp;IF(N209&lt;&gt;0,IF(M209="","Indiquer l'origine!",""),"")</f>
        <v/>
      </c>
      <c r="P209" s="271"/>
      <c r="Q209" s="272"/>
      <c r="R209" s="267">
        <f>SUM(P209+Q209)</f>
        <v>0</v>
      </c>
      <c r="T209" s="91" t="str">
        <f t="shared" ref="T209:T216" si="112">IF(L209="Interne",N209,"-")</f>
        <v>-</v>
      </c>
      <c r="U209" s="91" t="str">
        <f t="shared" ref="U209:U216" si="113">IF(L209="Apparenté",N209,"-")</f>
        <v>-</v>
      </c>
      <c r="V209" s="91" t="str">
        <f t="shared" ref="V209:V216" si="114">IF(L209="Externe",N209,"-")</f>
        <v>-</v>
      </c>
      <c r="X209" s="91" t="str">
        <f t="shared" ref="X209:X216" si="115">IF($M209="Canadien",IF(OR($N209="",$N209=0),"-",$N209),"-")</f>
        <v>-</v>
      </c>
      <c r="Y209" s="91" t="str">
        <f t="shared" ref="Y209:Y216" si="116">IF($M209="Non-Canadien",IF(OR($N209="",$N209=0),"-",$N209),"-")</f>
        <v>-</v>
      </c>
      <c r="AB209" s="2"/>
      <c r="AC209" s="2"/>
      <c r="AD209" s="2"/>
    </row>
    <row r="210" spans="1:30" ht="15" customHeight="1" x14ac:dyDescent="0.25">
      <c r="A210" s="117"/>
      <c r="B210" s="472" t="s">
        <v>310</v>
      </c>
      <c r="C210" s="388"/>
      <c r="D210" s="388"/>
      <c r="E210" s="388"/>
      <c r="F210" s="388"/>
      <c r="G210" s="388"/>
      <c r="H210" s="388"/>
      <c r="I210" s="388"/>
      <c r="J210" s="388"/>
      <c r="K210" s="388"/>
      <c r="L210" s="388"/>
      <c r="M210" s="388"/>
      <c r="N210" s="369"/>
      <c r="P210" s="157"/>
      <c r="Q210" s="158"/>
      <c r="R210" s="226"/>
      <c r="T210" s="266"/>
      <c r="U210" s="266"/>
      <c r="V210" s="266"/>
      <c r="X210" s="266"/>
      <c r="Y210" s="266"/>
      <c r="AB210" s="2"/>
      <c r="AC210" s="2"/>
      <c r="AD210" s="2"/>
    </row>
    <row r="211" spans="1:30" ht="15" customHeight="1" x14ac:dyDescent="0.2">
      <c r="A211" s="23" t="s">
        <v>311</v>
      </c>
      <c r="B211" s="33" t="s">
        <v>312</v>
      </c>
      <c r="C211" s="358"/>
      <c r="D211" s="360"/>
      <c r="E211" s="360"/>
      <c r="F211" s="360"/>
      <c r="G211" s="360"/>
      <c r="H211" s="360"/>
      <c r="I211" s="360"/>
      <c r="J211" s="360"/>
      <c r="K211" s="357"/>
      <c r="L211" s="121"/>
      <c r="M211" s="121"/>
      <c r="N211" s="122"/>
      <c r="O211" s="76" t="str">
        <f t="shared" ref="O211:O212" si="117">IF(N211&lt;&gt;0,IF(L211="","Répartir les coûts!  ",""),"")&amp;IF(N211&lt;&gt;0,IF(M211="","Indiquer l'origine!",""),"")</f>
        <v/>
      </c>
      <c r="P211" s="271"/>
      <c r="Q211" s="272"/>
      <c r="R211" s="267">
        <f t="shared" ref="R211:R212" si="118">SUM(P211+Q211)</f>
        <v>0</v>
      </c>
      <c r="T211" s="91" t="str">
        <f t="shared" si="112"/>
        <v>-</v>
      </c>
      <c r="U211" s="91" t="str">
        <f t="shared" si="113"/>
        <v>-</v>
      </c>
      <c r="V211" s="91" t="str">
        <f t="shared" si="114"/>
        <v>-</v>
      </c>
      <c r="X211" s="91" t="str">
        <f t="shared" si="115"/>
        <v>-</v>
      </c>
      <c r="Y211" s="91" t="str">
        <f t="shared" si="116"/>
        <v>-</v>
      </c>
    </row>
    <row r="212" spans="1:30" ht="15" customHeight="1" x14ac:dyDescent="0.2">
      <c r="A212" s="23" t="s">
        <v>313</v>
      </c>
      <c r="B212" s="118" t="s">
        <v>421</v>
      </c>
      <c r="C212" s="358"/>
      <c r="D212" s="360"/>
      <c r="E212" s="360"/>
      <c r="F212" s="360"/>
      <c r="G212" s="360"/>
      <c r="H212" s="360"/>
      <c r="I212" s="360"/>
      <c r="J212" s="360"/>
      <c r="K212" s="357"/>
      <c r="L212" s="119"/>
      <c r="M212" s="119"/>
      <c r="N212" s="120"/>
      <c r="O212" s="76" t="str">
        <f t="shared" si="117"/>
        <v/>
      </c>
      <c r="P212" s="271"/>
      <c r="Q212" s="272"/>
      <c r="R212" s="267">
        <f t="shared" si="118"/>
        <v>0</v>
      </c>
      <c r="T212" s="91" t="str">
        <f t="shared" si="112"/>
        <v>-</v>
      </c>
      <c r="U212" s="91" t="str">
        <f t="shared" si="113"/>
        <v>-</v>
      </c>
      <c r="V212" s="91" t="str">
        <f t="shared" si="114"/>
        <v>-</v>
      </c>
      <c r="X212" s="91" t="str">
        <f t="shared" si="115"/>
        <v>-</v>
      </c>
      <c r="Y212" s="91" t="str">
        <f t="shared" si="116"/>
        <v>-</v>
      </c>
    </row>
    <row r="213" spans="1:30" ht="15" customHeight="1" x14ac:dyDescent="0.2">
      <c r="A213" s="117"/>
      <c r="B213" s="472" t="s">
        <v>314</v>
      </c>
      <c r="C213" s="388"/>
      <c r="D213" s="388"/>
      <c r="E213" s="388"/>
      <c r="F213" s="388"/>
      <c r="G213" s="388"/>
      <c r="H213" s="388"/>
      <c r="I213" s="388"/>
      <c r="J213" s="388"/>
      <c r="K213" s="388"/>
      <c r="L213" s="388"/>
      <c r="M213" s="388"/>
      <c r="N213" s="369"/>
      <c r="P213" s="157"/>
      <c r="Q213" s="158"/>
      <c r="R213" s="226"/>
      <c r="T213" s="266"/>
      <c r="U213" s="266"/>
      <c r="V213" s="266"/>
      <c r="X213" s="266"/>
      <c r="Y213" s="266"/>
    </row>
    <row r="214" spans="1:30" ht="15" customHeight="1" x14ac:dyDescent="0.2">
      <c r="A214" s="23" t="s">
        <v>315</v>
      </c>
      <c r="B214" s="33" t="s">
        <v>316</v>
      </c>
      <c r="C214" s="358"/>
      <c r="D214" s="360"/>
      <c r="E214" s="360"/>
      <c r="F214" s="360"/>
      <c r="G214" s="360"/>
      <c r="H214" s="360"/>
      <c r="I214" s="360"/>
      <c r="J214" s="360"/>
      <c r="K214" s="357"/>
      <c r="L214" s="121"/>
      <c r="M214" s="121"/>
      <c r="N214" s="122"/>
      <c r="O214" s="76" t="str">
        <f t="shared" ref="O214:O216" si="119">IF(N214&lt;&gt;0,IF(L214="","Répartir les coûts!  ",""),"")&amp;IF(N214&lt;&gt;0,IF(M214="","Indiquer l'origine!",""),"")</f>
        <v/>
      </c>
      <c r="P214" s="271"/>
      <c r="Q214" s="272"/>
      <c r="R214" s="267">
        <f t="shared" ref="R214:R216" si="120">SUM(P214+Q214)</f>
        <v>0</v>
      </c>
      <c r="T214" s="91" t="str">
        <f t="shared" si="112"/>
        <v>-</v>
      </c>
      <c r="U214" s="91" t="str">
        <f t="shared" si="113"/>
        <v>-</v>
      </c>
      <c r="V214" s="91" t="str">
        <f t="shared" si="114"/>
        <v>-</v>
      </c>
      <c r="X214" s="91" t="str">
        <f t="shared" si="115"/>
        <v>-</v>
      </c>
      <c r="Y214" s="91" t="str">
        <f t="shared" si="116"/>
        <v>-</v>
      </c>
    </row>
    <row r="215" spans="1:30" ht="15" customHeight="1" x14ac:dyDescent="0.2">
      <c r="A215" s="23" t="s">
        <v>317</v>
      </c>
      <c r="B215" s="24" t="s">
        <v>318</v>
      </c>
      <c r="C215" s="358"/>
      <c r="D215" s="360"/>
      <c r="E215" s="360"/>
      <c r="F215" s="360"/>
      <c r="G215" s="360"/>
      <c r="H215" s="360"/>
      <c r="I215" s="360"/>
      <c r="J215" s="360"/>
      <c r="K215" s="357"/>
      <c r="L215" s="62"/>
      <c r="M215" s="62"/>
      <c r="N215" s="105"/>
      <c r="O215" s="76" t="str">
        <f t="shared" si="119"/>
        <v/>
      </c>
      <c r="P215" s="271"/>
      <c r="Q215" s="272"/>
      <c r="R215" s="267">
        <f t="shared" si="120"/>
        <v>0</v>
      </c>
      <c r="T215" s="91" t="str">
        <f t="shared" si="112"/>
        <v>-</v>
      </c>
      <c r="U215" s="91" t="str">
        <f t="shared" si="113"/>
        <v>-</v>
      </c>
      <c r="V215" s="91" t="str">
        <f t="shared" si="114"/>
        <v>-</v>
      </c>
      <c r="X215" s="91" t="str">
        <f t="shared" si="115"/>
        <v>-</v>
      </c>
      <c r="Y215" s="91" t="str">
        <f t="shared" si="116"/>
        <v>-</v>
      </c>
    </row>
    <row r="216" spans="1:30" ht="15" customHeight="1" x14ac:dyDescent="0.2">
      <c r="A216" s="23" t="s">
        <v>319</v>
      </c>
      <c r="B216" s="24" t="s">
        <v>93</v>
      </c>
      <c r="C216" s="358"/>
      <c r="D216" s="360"/>
      <c r="E216" s="360"/>
      <c r="F216" s="360"/>
      <c r="G216" s="360"/>
      <c r="H216" s="360"/>
      <c r="I216" s="360"/>
      <c r="J216" s="360"/>
      <c r="K216" s="357"/>
      <c r="L216" s="62"/>
      <c r="M216" s="62"/>
      <c r="N216" s="105"/>
      <c r="O216" s="76" t="str">
        <f t="shared" si="119"/>
        <v/>
      </c>
      <c r="P216" s="271"/>
      <c r="Q216" s="272"/>
      <c r="R216" s="267">
        <f t="shared" si="120"/>
        <v>0</v>
      </c>
      <c r="T216" s="91" t="str">
        <f t="shared" si="112"/>
        <v>-</v>
      </c>
      <c r="U216" s="91" t="str">
        <f t="shared" si="113"/>
        <v>-</v>
      </c>
      <c r="V216" s="91" t="str">
        <f t="shared" si="114"/>
        <v>-</v>
      </c>
      <c r="X216" s="91" t="str">
        <f t="shared" si="115"/>
        <v>-</v>
      </c>
      <c r="Y216" s="91" t="str">
        <f t="shared" si="116"/>
        <v>-</v>
      </c>
    </row>
    <row r="217" spans="1:30" s="2" customFormat="1" ht="15" customHeight="1" thickBot="1" x14ac:dyDescent="0.3">
      <c r="A217" s="36" t="s">
        <v>34</v>
      </c>
      <c r="B217" s="37" t="s">
        <v>320</v>
      </c>
      <c r="C217" s="387"/>
      <c r="D217" s="388"/>
      <c r="E217" s="388"/>
      <c r="F217" s="388"/>
      <c r="G217" s="388"/>
      <c r="H217" s="388"/>
      <c r="I217" s="388"/>
      <c r="J217" s="388"/>
      <c r="K217" s="388"/>
      <c r="L217" s="388"/>
      <c r="M217" s="369"/>
      <c r="N217" s="106">
        <f>ROUND(SUM(N209:N216),0)</f>
        <v>0</v>
      </c>
      <c r="O217" s="76"/>
      <c r="P217" s="268">
        <f>SUM(P209:P216)</f>
        <v>0</v>
      </c>
      <c r="Q217" s="269">
        <f>SUM(Q209:Q216)</f>
        <v>0</v>
      </c>
      <c r="R217" s="270">
        <f>SUM(R209:R216)</f>
        <v>0</v>
      </c>
      <c r="S217" s="76"/>
      <c r="T217" s="136">
        <f>ROUND(SUM(T209:T216),0)</f>
        <v>0</v>
      </c>
      <c r="U217" s="136">
        <f>ROUND(SUM(U209:U216),0)</f>
        <v>0</v>
      </c>
      <c r="V217" s="136">
        <f>ROUND(SUM(V209:V216),0)</f>
        <v>0</v>
      </c>
      <c r="W217" s="57"/>
      <c r="X217" s="136">
        <f>ROUND(SUM(X209:X216),0)</f>
        <v>0</v>
      </c>
      <c r="Y217" s="136">
        <f>ROUND(SUM(Y209:Y216),0)</f>
        <v>0</v>
      </c>
    </row>
    <row r="218" spans="1:30" ht="15" customHeight="1" thickBot="1" x14ac:dyDescent="0.25">
      <c r="A218" s="4"/>
      <c r="B218" s="4"/>
      <c r="C218" s="4"/>
      <c r="D218" s="3"/>
      <c r="E218" s="3"/>
      <c r="F218" s="3"/>
      <c r="G218" s="3"/>
      <c r="H218" s="3"/>
      <c r="I218" s="3"/>
      <c r="J218" s="3"/>
      <c r="K218" s="3"/>
      <c r="L218" s="3"/>
      <c r="M218" s="3"/>
      <c r="N218" s="10"/>
    </row>
    <row r="219" spans="1:30" ht="24" customHeight="1" thickBot="1" x14ac:dyDescent="0.25">
      <c r="A219" s="435" t="s">
        <v>321</v>
      </c>
      <c r="B219" s="436"/>
      <c r="C219" s="436"/>
      <c r="D219" s="436"/>
      <c r="E219" s="436"/>
      <c r="F219" s="436"/>
      <c r="G219" s="436"/>
      <c r="H219" s="436"/>
      <c r="I219" s="436"/>
      <c r="J219" s="436"/>
      <c r="K219" s="436"/>
      <c r="L219" s="436"/>
      <c r="M219" s="436"/>
      <c r="N219" s="437"/>
      <c r="P219" s="411" t="s">
        <v>48</v>
      </c>
      <c r="Q219" s="412"/>
      <c r="R219" s="413"/>
    </row>
    <row r="220" spans="1:30" ht="15" customHeight="1" x14ac:dyDescent="0.2">
      <c r="A220" s="398" t="s">
        <v>5</v>
      </c>
      <c r="B220" s="385" t="s">
        <v>6</v>
      </c>
      <c r="C220" s="473"/>
      <c r="D220" s="474"/>
      <c r="E220" s="474"/>
      <c r="F220" s="474"/>
      <c r="G220" s="474"/>
      <c r="H220" s="474"/>
      <c r="I220" s="474"/>
      <c r="J220" s="474"/>
      <c r="K220" s="475"/>
      <c r="L220" s="46" t="s">
        <v>61</v>
      </c>
      <c r="M220" s="46" t="s">
        <v>62</v>
      </c>
      <c r="N220" s="391" t="s">
        <v>9</v>
      </c>
      <c r="P220" s="414" t="s">
        <v>373</v>
      </c>
      <c r="Q220" s="415"/>
      <c r="R220" s="416"/>
      <c r="T220" s="423" t="s">
        <v>63</v>
      </c>
      <c r="U220" s="424"/>
      <c r="V220" s="425"/>
      <c r="X220" s="427" t="s">
        <v>64</v>
      </c>
      <c r="Y220" s="428"/>
    </row>
    <row r="221" spans="1:30" s="44" customFormat="1" ht="15" customHeight="1" x14ac:dyDescent="0.2">
      <c r="A221" s="399"/>
      <c r="B221" s="386"/>
      <c r="C221" s="352"/>
      <c r="D221" s="353"/>
      <c r="E221" s="353"/>
      <c r="F221" s="353"/>
      <c r="G221" s="353"/>
      <c r="H221" s="353"/>
      <c r="I221" s="353"/>
      <c r="J221" s="353"/>
      <c r="K221" s="354"/>
      <c r="L221" s="130" t="s">
        <v>66</v>
      </c>
      <c r="M221" s="130" t="s">
        <v>66</v>
      </c>
      <c r="N221" s="392"/>
      <c r="O221" s="76"/>
      <c r="P221" s="156" t="str">
        <f>$P$12</f>
        <v>-</v>
      </c>
      <c r="Q221" s="155" t="str">
        <f>$P$15</f>
        <v>-</v>
      </c>
      <c r="R221" s="225" t="s">
        <v>67</v>
      </c>
      <c r="S221" s="76"/>
      <c r="T221" s="159" t="s">
        <v>10</v>
      </c>
      <c r="U221" s="159" t="s">
        <v>11</v>
      </c>
      <c r="V221" s="159" t="s">
        <v>12</v>
      </c>
      <c r="W221" s="57"/>
      <c r="X221" s="159" t="s">
        <v>13</v>
      </c>
      <c r="Y221" s="159" t="s">
        <v>14</v>
      </c>
    </row>
    <row r="222" spans="1:30" ht="15" customHeight="1" x14ac:dyDescent="0.2">
      <c r="A222" s="36" t="s">
        <v>37</v>
      </c>
      <c r="B222" s="37" t="s">
        <v>322</v>
      </c>
      <c r="C222" s="355" t="s">
        <v>323</v>
      </c>
      <c r="D222" s="356"/>
      <c r="E222" s="356"/>
      <c r="F222" s="356"/>
      <c r="G222" s="356"/>
      <c r="H222" s="356"/>
      <c r="I222" s="356"/>
      <c r="J222" s="356"/>
      <c r="K222" s="357"/>
      <c r="L222" s="62"/>
      <c r="M222" s="62"/>
      <c r="N222" s="89"/>
      <c r="O222" s="76" t="str">
        <f>IF(N222&gt;$N$161*0.1,"Supérieur au plafond de 10%!  ","")&amp;IF(N222&lt;&gt;0,IF(L222="","Répartir les coûts!  ",""),"")&amp;IF(N222&lt;&gt;0,IF(M222="","Indiquer l'origine!",""),"")</f>
        <v/>
      </c>
      <c r="P222" s="271"/>
      <c r="Q222" s="272"/>
      <c r="R222" s="267">
        <f t="shared" ref="R222:R223" si="121">SUM(P222+Q222)</f>
        <v>0</v>
      </c>
      <c r="T222" s="91">
        <f>IF($L222="Interne",ROUND($N222,0),0)</f>
        <v>0</v>
      </c>
      <c r="U222" s="91">
        <f>IF($L222="Apparenté",ROUND($N222,0),0)</f>
        <v>0</v>
      </c>
      <c r="V222" s="91">
        <f>IF($L222="Externe",ROUND($N222,0),0)</f>
        <v>0</v>
      </c>
      <c r="X222" s="91">
        <f>IF($M222="Canadien",IF(OR($N222="",$N222=0),0,ROUND($N222,0)),0)</f>
        <v>0</v>
      </c>
      <c r="Y222" s="91">
        <f>IF($M222="Non-Canadien",IF(OR($N222="",$N222=0),0,ROUND($N222,0)),0)</f>
        <v>0</v>
      </c>
    </row>
    <row r="223" spans="1:30" ht="15" customHeight="1" thickBot="1" x14ac:dyDescent="0.25">
      <c r="A223" s="36" t="s">
        <v>38</v>
      </c>
      <c r="B223" s="37" t="s">
        <v>324</v>
      </c>
      <c r="C223" s="355" t="s">
        <v>323</v>
      </c>
      <c r="D223" s="356"/>
      <c r="E223" s="356"/>
      <c r="F223" s="356"/>
      <c r="G223" s="356"/>
      <c r="H223" s="356"/>
      <c r="I223" s="356"/>
      <c r="J223" s="356"/>
      <c r="K223" s="357"/>
      <c r="L223" s="62"/>
      <c r="M223" s="62"/>
      <c r="N223" s="89"/>
      <c r="O223" s="76" t="str">
        <f>IF(N223&gt;$N$161*0.1,"Supérieur au plafond de 10%!  ","")&amp;IF(N223&lt;&gt;0,IF(L223="","Répartir les coûts!  ",""),"")&amp;IF(N223&lt;&gt;0,IF(M223="","Indiquer l'origine!",""),"")</f>
        <v/>
      </c>
      <c r="P223" s="275"/>
      <c r="Q223" s="276"/>
      <c r="R223" s="277">
        <f t="shared" si="121"/>
        <v>0</v>
      </c>
      <c r="T223" s="91">
        <f>IF($L223="Interne",ROUND($N223,0),0)</f>
        <v>0</v>
      </c>
      <c r="U223" s="91">
        <f>IF($L223="Apparenté",ROUND($N223,0),0)</f>
        <v>0</v>
      </c>
      <c r="V223" s="91">
        <f>IF($L223="Externe",ROUND($N223,0),0)</f>
        <v>0</v>
      </c>
      <c r="X223" s="91">
        <f>IF($M223="Canadien",IF(OR($N223="",$N223=0),0,ROUND($N223,0)),0)</f>
        <v>0</v>
      </c>
      <c r="Y223" s="91">
        <f>IF($M223="Non-Canadien",IF(OR($N223="",$N223=0),0,ROUND($N223,0)),0)</f>
        <v>0</v>
      </c>
    </row>
    <row r="224" spans="1:30" ht="15" customHeight="1" thickBot="1" x14ac:dyDescent="0.25">
      <c r="A224" s="18"/>
      <c r="B224" s="4"/>
      <c r="C224" s="4"/>
      <c r="D224" s="19"/>
      <c r="E224" s="4"/>
      <c r="F224" s="4"/>
      <c r="G224" s="4"/>
      <c r="H224" s="4"/>
      <c r="I224" s="4"/>
      <c r="J224" s="4"/>
      <c r="K224" s="4"/>
      <c r="L224" s="4"/>
      <c r="M224" s="4"/>
      <c r="N224" s="4"/>
    </row>
    <row r="225" spans="1:30" ht="15" customHeight="1" thickBot="1" x14ac:dyDescent="0.3">
      <c r="A225" s="81"/>
      <c r="B225" s="405" t="s">
        <v>325</v>
      </c>
      <c r="C225" s="347"/>
      <c r="D225" s="347"/>
      <c r="E225" s="347"/>
      <c r="F225" s="347"/>
      <c r="G225" s="347"/>
      <c r="H225" s="347"/>
      <c r="I225" s="347"/>
      <c r="J225" s="347"/>
      <c r="K225" s="347"/>
      <c r="L225" s="347"/>
      <c r="M225" s="468"/>
      <c r="N225" s="106">
        <f>SUM(N223+N222+N217+N199+N178+N159+N142+N127+N114+N107+N99+N86+N75+N61+N45+N35+N24)</f>
        <v>0</v>
      </c>
      <c r="P225" s="278">
        <f>SUM(P223+P222+P217+P199+P178+P159+P142+P127+P114+P107+P99+P86+P75+P61+P45+P35+P24)</f>
        <v>0</v>
      </c>
      <c r="Q225" s="278">
        <f>SUM(Q223+Q222+Q217+Q199+Q178+Q159+Q142+Q127+Q114+Q107+Q99+Q86+Q75+Q61+Q45+Q35+Q24)</f>
        <v>0</v>
      </c>
      <c r="R225" s="170">
        <f>SUM(R223+R222+R217+R199+R178+R159+R142+R127+R114+R107+R99+R86+R75+R61+R45+R35+R24)</f>
        <v>0</v>
      </c>
      <c r="T225" s="278">
        <f>SUM(T223+T222+T217+T199+T178+T159+T142+T127+T114+T107+T99+T86+T75+T61+T45+T35+T24)</f>
        <v>0</v>
      </c>
      <c r="U225" s="278">
        <f>SUM(U223+U222+U217+U199+U178+U159+U142+U127+U114+U107+U99+U86+U75+U61+U45+U35+U24)</f>
        <v>0</v>
      </c>
      <c r="V225" s="170">
        <f>SUM(V223+V222+V217+V199+V178+V159+V142+V127+V114+V107+V99+V86+V75+V61+V45+V35+V24)</f>
        <v>0</v>
      </c>
      <c r="W225" s="279"/>
      <c r="X225" s="278">
        <f>SUM(X223+X222+X217+X199+X178+X159+X142+X127+X114+X107+X99+X86+X75+X61+X45+X35+X24)</f>
        <v>0</v>
      </c>
      <c r="Y225" s="170">
        <f>SUM(Y223+Y222+Y217+Y199+Y178+Y159+Y142+Y127+Y114+Y107+Y99+Y86+Y75+Y61+Y45+Y35+Y24)</f>
        <v>0</v>
      </c>
      <c r="AB225" s="2"/>
      <c r="AC225" s="2"/>
      <c r="AD225" s="2"/>
    </row>
    <row r="226" spans="1:30" ht="15" customHeight="1" thickBot="1" x14ac:dyDescent="0.25">
      <c r="A226" s="18"/>
      <c r="B226" s="4"/>
      <c r="C226" s="4"/>
      <c r="D226" s="19"/>
      <c r="E226" s="4"/>
      <c r="F226" s="4"/>
      <c r="G226" s="4"/>
      <c r="H226" s="4"/>
      <c r="I226" s="4"/>
      <c r="J226" s="4"/>
      <c r="K226" s="4"/>
      <c r="L226" s="4"/>
      <c r="M226" s="4"/>
      <c r="N226" s="4"/>
      <c r="R226" s="57"/>
      <c r="T226" s="280"/>
      <c r="U226" s="281">
        <f>SUM(T225+U225)</f>
        <v>0</v>
      </c>
      <c r="V226" s="170">
        <f>T225+U225+V225</f>
        <v>0</v>
      </c>
      <c r="W226" s="279"/>
      <c r="X226" s="280"/>
      <c r="Y226" s="170">
        <f>X225+Y225</f>
        <v>0</v>
      </c>
    </row>
    <row r="227" spans="1:30" ht="15" customHeight="1" x14ac:dyDescent="0.2">
      <c r="A227" s="195" t="s">
        <v>40</v>
      </c>
      <c r="B227" s="469" t="s">
        <v>395</v>
      </c>
      <c r="C227" s="470"/>
      <c r="D227" s="470"/>
      <c r="E227" s="470"/>
      <c r="F227" s="470"/>
      <c r="G227" s="470"/>
      <c r="H227" s="470"/>
      <c r="I227" s="470"/>
      <c r="J227" s="470"/>
      <c r="K227" s="470"/>
      <c r="L227" s="470"/>
      <c r="M227" s="468"/>
      <c r="N227" s="177">
        <v>0</v>
      </c>
    </row>
    <row r="228" spans="1:30" ht="15" customHeight="1" x14ac:dyDescent="0.2">
      <c r="A228" s="18"/>
      <c r="B228" s="4"/>
      <c r="C228" s="4"/>
      <c r="D228" s="19"/>
      <c r="E228" s="4"/>
      <c r="F228" s="4"/>
      <c r="G228" s="4"/>
      <c r="H228" s="4"/>
      <c r="I228" s="4"/>
      <c r="J228" s="4"/>
      <c r="K228" s="4"/>
      <c r="L228" s="4"/>
      <c r="M228" s="4"/>
      <c r="N228" s="4"/>
    </row>
    <row r="229" spans="1:30" s="83" customFormat="1" ht="15" customHeight="1" x14ac:dyDescent="0.25">
      <c r="A229" s="467" t="s">
        <v>326</v>
      </c>
      <c r="B229" s="407"/>
      <c r="C229" s="407"/>
      <c r="D229" s="407"/>
      <c r="E229" s="407"/>
      <c r="F229" s="407"/>
      <c r="G229" s="407"/>
      <c r="H229" s="407"/>
      <c r="I229" s="407"/>
      <c r="J229" s="407"/>
      <c r="K229" s="407"/>
      <c r="L229" s="407"/>
      <c r="M229" s="408"/>
      <c r="N229" s="87">
        <f>N227+N225</f>
        <v>0</v>
      </c>
      <c r="O229" s="82"/>
      <c r="P229" s="76"/>
      <c r="Q229" s="76"/>
      <c r="R229" s="76"/>
      <c r="S229" s="82"/>
      <c r="W229" s="84"/>
    </row>
    <row r="230" spans="1:30" ht="15" customHeight="1" x14ac:dyDescent="0.2">
      <c r="A230" s="18"/>
      <c r="B230" s="4"/>
      <c r="C230" s="4"/>
      <c r="D230" s="19"/>
      <c r="E230" s="4"/>
      <c r="F230" s="4"/>
      <c r="G230" s="4"/>
      <c r="H230" s="4"/>
      <c r="I230" s="4"/>
      <c r="J230" s="4"/>
      <c r="K230" s="4"/>
      <c r="L230" s="4"/>
      <c r="M230" s="4"/>
      <c r="N230" s="4"/>
    </row>
    <row r="231" spans="1:30" ht="15" customHeight="1" x14ac:dyDescent="0.2">
      <c r="A231" s="382" t="s">
        <v>398</v>
      </c>
      <c r="B231" s="383"/>
      <c r="C231" s="383"/>
      <c r="D231" s="383"/>
      <c r="E231" s="383"/>
      <c r="F231" s="383"/>
      <c r="G231" s="383"/>
      <c r="H231" s="383"/>
      <c r="I231" s="383"/>
      <c r="J231" s="383"/>
      <c r="K231" s="383"/>
      <c r="L231" s="383"/>
      <c r="M231" s="383"/>
      <c r="N231" s="384"/>
    </row>
    <row r="232" spans="1:30" ht="15" customHeight="1" x14ac:dyDescent="0.2">
      <c r="A232" s="18"/>
      <c r="B232" s="4"/>
      <c r="C232" s="4"/>
      <c r="D232" s="19"/>
      <c r="E232" s="4"/>
      <c r="F232" s="4"/>
      <c r="G232" s="4"/>
      <c r="H232" s="4"/>
      <c r="I232" s="4"/>
      <c r="J232" s="4"/>
      <c r="K232" s="4"/>
      <c r="L232" s="4"/>
      <c r="M232" s="4"/>
      <c r="N232" s="4"/>
    </row>
    <row r="233" spans="1:30" ht="15" customHeight="1" x14ac:dyDescent="0.2">
      <c r="A233" s="18"/>
      <c r="B233" s="4"/>
      <c r="C233" s="4"/>
      <c r="D233" s="19"/>
      <c r="E233" s="4"/>
      <c r="F233" s="4"/>
      <c r="G233" s="349" t="str">
        <f>P12</f>
        <v>-</v>
      </c>
      <c r="H233" s="350"/>
      <c r="I233" s="349" t="str">
        <f>Q12</f>
        <v>-</v>
      </c>
      <c r="J233" s="402"/>
      <c r="K233" s="296"/>
      <c r="L233" s="235"/>
      <c r="M233" s="189" t="s">
        <v>41</v>
      </c>
      <c r="N233" s="236">
        <f>P225</f>
        <v>0</v>
      </c>
    </row>
    <row r="234" spans="1:30" ht="15" customHeight="1" x14ac:dyDescent="0.25">
      <c r="A234" s="18"/>
      <c r="B234" s="4"/>
      <c r="C234" s="4"/>
      <c r="D234" s="19"/>
      <c r="E234" s="4"/>
      <c r="F234" s="4"/>
      <c r="G234" s="4"/>
      <c r="H234" s="4"/>
      <c r="I234" s="166"/>
      <c r="J234" s="166"/>
      <c r="K234" s="166"/>
      <c r="L234" s="166"/>
      <c r="M234" s="166"/>
      <c r="N234" s="166"/>
      <c r="R234" s="82"/>
    </row>
    <row r="235" spans="1:30" ht="15" customHeight="1" x14ac:dyDescent="0.2">
      <c r="A235" s="18"/>
      <c r="B235" s="4"/>
      <c r="C235" s="4"/>
      <c r="D235" s="19"/>
      <c r="E235" s="4"/>
      <c r="F235" s="4"/>
      <c r="G235" s="349" t="str">
        <f>P15</f>
        <v>-</v>
      </c>
      <c r="H235" s="350"/>
      <c r="I235" s="349" t="str">
        <f>Q15</f>
        <v>-</v>
      </c>
      <c r="J235" s="402"/>
      <c r="K235" s="296"/>
      <c r="L235" s="188"/>
      <c r="M235" s="189" t="s">
        <v>42</v>
      </c>
      <c r="N235" s="236">
        <f>Q225</f>
        <v>0</v>
      </c>
    </row>
    <row r="236" spans="1:30" ht="15" customHeight="1" thickBot="1" x14ac:dyDescent="0.25">
      <c r="A236" s="18"/>
      <c r="B236" s="4"/>
      <c r="C236" s="4"/>
      <c r="D236" s="19"/>
      <c r="E236" s="4"/>
      <c r="F236" s="4"/>
      <c r="G236" s="4"/>
      <c r="H236" s="4"/>
      <c r="I236" s="237"/>
      <c r="J236" s="237"/>
      <c r="K236" s="237"/>
      <c r="L236" s="237"/>
      <c r="M236" s="237"/>
      <c r="N236" s="237"/>
    </row>
    <row r="237" spans="1:30" ht="15" customHeight="1" thickBot="1" x14ac:dyDescent="0.25">
      <c r="A237" s="300" t="s">
        <v>420</v>
      </c>
      <c r="B237" s="4"/>
      <c r="C237" s="4"/>
      <c r="D237" s="19"/>
      <c r="E237" s="4"/>
      <c r="F237" s="4"/>
      <c r="G237" s="4"/>
      <c r="H237" s="4"/>
      <c r="I237" s="165"/>
      <c r="J237" s="165"/>
      <c r="K237" s="165"/>
      <c r="L237" s="238"/>
      <c r="M237" s="239" t="s">
        <v>43</v>
      </c>
      <c r="N237" s="169">
        <f>N235+N233+N229</f>
        <v>0</v>
      </c>
    </row>
    <row r="238" spans="1:30" ht="15" customHeight="1" x14ac:dyDescent="0.2">
      <c r="A238" s="18"/>
      <c r="B238" s="4"/>
      <c r="C238" s="4"/>
      <c r="D238" s="19"/>
      <c r="E238" s="4"/>
      <c r="F238" s="4"/>
      <c r="G238" s="4"/>
      <c r="H238" s="4"/>
      <c r="I238" s="4"/>
      <c r="J238" s="4"/>
      <c r="K238" s="4"/>
      <c r="L238" s="4"/>
      <c r="M238" s="4"/>
      <c r="N238" s="4"/>
    </row>
    <row r="239" spans="1:30" ht="15" customHeight="1" x14ac:dyDescent="0.2">
      <c r="A239" s="18"/>
      <c r="B239" s="4"/>
      <c r="C239" s="4"/>
      <c r="D239" s="19"/>
      <c r="E239" s="4"/>
      <c r="F239" s="4"/>
      <c r="G239" s="4"/>
      <c r="H239" s="4"/>
      <c r="I239" s="4"/>
      <c r="J239" s="4"/>
      <c r="K239" s="4"/>
      <c r="L239" s="4"/>
      <c r="M239" s="4"/>
      <c r="N239" s="4"/>
    </row>
    <row r="240" spans="1:30" ht="15" customHeight="1" x14ac:dyDescent="0.2">
      <c r="A240" s="18"/>
      <c r="B240" s="4"/>
      <c r="C240" s="4"/>
      <c r="D240" s="19"/>
      <c r="E240" s="4"/>
      <c r="F240" s="4"/>
      <c r="G240" s="4"/>
      <c r="H240" s="4"/>
      <c r="I240" s="4"/>
      <c r="J240" s="4"/>
      <c r="K240" s="4"/>
      <c r="L240" s="4"/>
      <c r="M240" s="4"/>
      <c r="N240" s="4"/>
    </row>
    <row r="241" spans="1:14" ht="15" customHeight="1" x14ac:dyDescent="0.2">
      <c r="A241" s="18"/>
      <c r="B241" s="4"/>
      <c r="C241" s="4"/>
      <c r="D241" s="19"/>
      <c r="E241" s="4"/>
      <c r="F241" s="4"/>
      <c r="G241" s="4"/>
      <c r="H241" s="4"/>
      <c r="I241" s="4"/>
      <c r="J241" s="4"/>
      <c r="K241" s="4"/>
      <c r="L241" s="4"/>
      <c r="M241" s="4"/>
      <c r="N241" s="4"/>
    </row>
    <row r="242" spans="1:14" ht="15" customHeight="1" x14ac:dyDescent="0.2">
      <c r="A242" s="18"/>
      <c r="B242" s="4"/>
      <c r="C242" s="4"/>
      <c r="D242" s="19"/>
      <c r="E242" s="4"/>
      <c r="F242" s="4"/>
      <c r="G242" s="4"/>
      <c r="H242" s="4"/>
      <c r="I242" s="4"/>
      <c r="J242" s="4"/>
      <c r="K242" s="4"/>
      <c r="L242" s="4"/>
      <c r="M242" s="4"/>
      <c r="N242" s="4"/>
    </row>
    <row r="243" spans="1:14" ht="15" customHeight="1" x14ac:dyDescent="0.2">
      <c r="A243" s="18"/>
      <c r="B243" s="4"/>
      <c r="C243" s="4"/>
      <c r="D243" s="19"/>
      <c r="E243" s="4"/>
      <c r="F243" s="4"/>
      <c r="G243" s="4"/>
      <c r="H243" s="4"/>
      <c r="I243" s="4"/>
      <c r="J243" s="4"/>
      <c r="K243" s="4"/>
      <c r="L243" s="4"/>
      <c r="M243" s="4"/>
      <c r="N243" s="4"/>
    </row>
    <row r="244" spans="1:14" ht="15" customHeight="1" x14ac:dyDescent="0.2">
      <c r="A244" s="18"/>
      <c r="B244" s="4"/>
      <c r="C244" s="4"/>
      <c r="D244" s="19"/>
      <c r="E244" s="4"/>
      <c r="F244" s="4"/>
      <c r="G244" s="4"/>
      <c r="H244" s="4"/>
      <c r="I244" s="4"/>
      <c r="J244" s="4"/>
      <c r="K244" s="4"/>
      <c r="L244" s="4"/>
      <c r="M244" s="4"/>
      <c r="N244" s="4"/>
    </row>
    <row r="245" spans="1:14" ht="15" customHeight="1" x14ac:dyDescent="0.2">
      <c r="A245" s="18"/>
      <c r="B245" s="4"/>
      <c r="C245" s="4"/>
      <c r="D245" s="19"/>
      <c r="E245" s="4"/>
      <c r="F245" s="4"/>
      <c r="G245" s="4"/>
      <c r="H245" s="4"/>
      <c r="I245" s="4"/>
      <c r="J245" s="4"/>
      <c r="K245" s="4"/>
      <c r="L245" s="4"/>
      <c r="M245" s="4"/>
      <c r="N245" s="4"/>
    </row>
    <row r="246" spans="1:14" ht="15" customHeight="1" x14ac:dyDescent="0.2">
      <c r="A246" s="18"/>
      <c r="B246" s="4"/>
      <c r="C246" s="4"/>
      <c r="D246" s="19"/>
      <c r="E246" s="4"/>
      <c r="F246" s="4"/>
      <c r="G246" s="4"/>
      <c r="H246" s="4"/>
      <c r="I246" s="4"/>
      <c r="J246" s="4"/>
      <c r="K246" s="4"/>
      <c r="L246" s="4"/>
      <c r="M246" s="4"/>
      <c r="N246" s="4"/>
    </row>
    <row r="247" spans="1:14" ht="15" customHeight="1" x14ac:dyDescent="0.2">
      <c r="A247" s="18"/>
      <c r="B247" s="4"/>
      <c r="C247" s="4"/>
      <c r="D247" s="19"/>
      <c r="E247" s="4"/>
      <c r="F247" s="4"/>
      <c r="G247" s="4"/>
      <c r="H247" s="4"/>
      <c r="I247" s="4"/>
      <c r="J247" s="4"/>
      <c r="K247" s="4"/>
      <c r="L247" s="4"/>
      <c r="M247" s="4"/>
      <c r="N247" s="4"/>
    </row>
    <row r="248" spans="1:14" ht="15" customHeight="1" x14ac:dyDescent="0.2">
      <c r="A248" s="18"/>
      <c r="B248" s="4"/>
      <c r="C248" s="4"/>
      <c r="D248" s="19"/>
      <c r="E248" s="4"/>
      <c r="F248" s="4"/>
      <c r="G248" s="4"/>
      <c r="H248" s="4"/>
      <c r="I248" s="4"/>
      <c r="J248" s="4"/>
      <c r="K248" s="4"/>
      <c r="L248" s="4"/>
      <c r="M248" s="4"/>
      <c r="N248" s="4"/>
    </row>
    <row r="249" spans="1:14" ht="15" customHeight="1" x14ac:dyDescent="0.2">
      <c r="A249" s="18"/>
      <c r="B249" s="4"/>
      <c r="C249" s="4"/>
      <c r="D249" s="19"/>
      <c r="E249" s="4"/>
      <c r="F249" s="4"/>
      <c r="G249" s="4"/>
      <c r="H249" s="4"/>
      <c r="I249" s="4"/>
      <c r="J249" s="4"/>
      <c r="K249" s="4"/>
      <c r="L249" s="4"/>
      <c r="M249" s="4"/>
      <c r="N249" s="4"/>
    </row>
    <row r="250" spans="1:14" ht="15" customHeight="1" x14ac:dyDescent="0.2">
      <c r="A250" s="18"/>
      <c r="B250" s="4"/>
      <c r="C250" s="4"/>
      <c r="D250" s="19"/>
      <c r="E250" s="4"/>
      <c r="F250" s="4"/>
      <c r="G250" s="4"/>
      <c r="H250" s="4"/>
      <c r="I250" s="4"/>
      <c r="J250" s="4"/>
      <c r="K250" s="4"/>
      <c r="L250" s="4"/>
      <c r="M250" s="4"/>
      <c r="N250" s="4"/>
    </row>
    <row r="251" spans="1:14" ht="15" customHeight="1" x14ac:dyDescent="0.2">
      <c r="A251" s="18"/>
      <c r="B251" s="4"/>
      <c r="C251" s="4"/>
      <c r="D251" s="19"/>
      <c r="E251" s="4"/>
      <c r="F251" s="4"/>
      <c r="G251" s="4"/>
      <c r="H251" s="4"/>
      <c r="I251" s="4"/>
      <c r="J251" s="4"/>
      <c r="K251" s="4"/>
      <c r="L251" s="4"/>
      <c r="M251" s="4"/>
      <c r="N251" s="4"/>
    </row>
    <row r="252" spans="1:14" ht="15" customHeight="1" x14ac:dyDescent="0.2">
      <c r="A252" s="18"/>
      <c r="B252" s="4"/>
      <c r="C252" s="4"/>
      <c r="D252" s="19"/>
      <c r="E252" s="4"/>
      <c r="F252" s="4"/>
      <c r="G252" s="4"/>
      <c r="H252" s="4"/>
      <c r="I252" s="4"/>
      <c r="J252" s="4"/>
      <c r="K252" s="4"/>
      <c r="L252" s="4"/>
      <c r="M252" s="4"/>
      <c r="N252" s="4"/>
    </row>
    <row r="253" spans="1:14" ht="15" customHeight="1" x14ac:dyDescent="0.2">
      <c r="A253" s="18"/>
      <c r="B253" s="4"/>
      <c r="C253" s="4"/>
      <c r="D253" s="19"/>
      <c r="E253" s="4"/>
      <c r="F253" s="4"/>
      <c r="G253" s="4"/>
      <c r="H253" s="4"/>
      <c r="I253" s="4"/>
      <c r="J253" s="4"/>
      <c r="K253" s="4"/>
      <c r="L253" s="4"/>
      <c r="M253" s="4"/>
      <c r="N253" s="4"/>
    </row>
    <row r="254" spans="1:14" ht="15" customHeight="1" x14ac:dyDescent="0.2">
      <c r="A254" s="18"/>
      <c r="B254" s="4"/>
      <c r="C254" s="4"/>
      <c r="D254" s="19"/>
      <c r="E254" s="4"/>
      <c r="F254" s="4"/>
      <c r="G254" s="4"/>
      <c r="H254" s="4"/>
      <c r="I254" s="4"/>
      <c r="J254" s="4"/>
      <c r="K254" s="4"/>
      <c r="L254" s="4"/>
      <c r="M254" s="4"/>
      <c r="N254" s="4"/>
    </row>
    <row r="255" spans="1:14" ht="15" customHeight="1" x14ac:dyDescent="0.2">
      <c r="A255" s="18"/>
      <c r="B255" s="4"/>
      <c r="C255" s="4"/>
      <c r="D255" s="19"/>
      <c r="E255" s="4"/>
      <c r="F255" s="4"/>
      <c r="G255" s="4"/>
      <c r="H255" s="4"/>
      <c r="I255" s="4"/>
      <c r="J255" s="4"/>
      <c r="K255" s="4"/>
      <c r="L255" s="4"/>
      <c r="M255" s="4"/>
      <c r="N255" s="4"/>
    </row>
    <row r="274" spans="9:13" ht="15" hidden="1" customHeight="1" x14ac:dyDescent="0.2">
      <c r="L274" s="19" t="s">
        <v>327</v>
      </c>
    </row>
    <row r="275" spans="9:13" ht="15" hidden="1" customHeight="1" x14ac:dyDescent="0.2">
      <c r="I275" s="4" t="s">
        <v>328</v>
      </c>
      <c r="J275" s="4"/>
      <c r="K275" s="4"/>
      <c r="L275" s="19" t="s">
        <v>10</v>
      </c>
      <c r="M275" s="19" t="s">
        <v>13</v>
      </c>
    </row>
    <row r="276" spans="9:13" ht="15" hidden="1" customHeight="1" x14ac:dyDescent="0.2">
      <c r="I276" s="4" t="s">
        <v>329</v>
      </c>
      <c r="J276" s="4"/>
      <c r="K276" s="4"/>
      <c r="L276" s="19" t="s">
        <v>11</v>
      </c>
      <c r="M276" s="19" t="s">
        <v>14</v>
      </c>
    </row>
    <row r="277" spans="9:13" ht="15" hidden="1" customHeight="1" x14ac:dyDescent="0.2">
      <c r="I277" s="4" t="s">
        <v>330</v>
      </c>
      <c r="J277" s="4"/>
      <c r="K277" s="4"/>
      <c r="L277" s="19" t="s">
        <v>12</v>
      </c>
      <c r="M277" s="19"/>
    </row>
    <row r="278" spans="9:13" ht="15" hidden="1" customHeight="1" x14ac:dyDescent="0.2">
      <c r="I278" s="4" t="s">
        <v>331</v>
      </c>
      <c r="J278" s="4"/>
      <c r="K278" s="4"/>
      <c r="L278" s="19"/>
      <c r="M278" s="19"/>
    </row>
    <row r="279" spans="9:13" ht="15" hidden="1" customHeight="1" x14ac:dyDescent="0.2">
      <c r="I279" s="4" t="s">
        <v>332</v>
      </c>
      <c r="J279" s="4"/>
      <c r="K279" s="4"/>
      <c r="L279" s="19"/>
      <c r="M279" s="19"/>
    </row>
    <row r="280" spans="9:13" ht="15" hidden="1" customHeight="1" x14ac:dyDescent="0.2"/>
    <row r="281" spans="9:13" ht="15" hidden="1" customHeight="1" x14ac:dyDescent="0.2">
      <c r="I281" s="256" t="s">
        <v>374</v>
      </c>
      <c r="J281" s="257"/>
      <c r="K281" s="257"/>
      <c r="L281" s="257"/>
      <c r="M281" s="257"/>
    </row>
    <row r="282" spans="9:13" ht="15" hidden="1" customHeight="1" x14ac:dyDescent="0.2">
      <c r="I282" s="165" t="s">
        <v>375</v>
      </c>
      <c r="J282" s="124">
        <f>$N$201</f>
        <v>0</v>
      </c>
      <c r="K282" s="124"/>
    </row>
    <row r="283" spans="9:13" ht="15" hidden="1" customHeight="1" x14ac:dyDescent="0.2">
      <c r="I283" s="165" t="s">
        <v>376</v>
      </c>
      <c r="J283" s="258">
        <f>$X$178+$X$199</f>
        <v>0</v>
      </c>
      <c r="K283" s="258"/>
    </row>
    <row r="284" spans="9:13" ht="15" hidden="1" customHeight="1" x14ac:dyDescent="0.2">
      <c r="I284" s="259" t="s">
        <v>377</v>
      </c>
      <c r="J284" s="260" t="e">
        <f>J283/J282</f>
        <v>#DIV/0!</v>
      </c>
      <c r="K284" s="260"/>
    </row>
  </sheetData>
  <dataConsolidate/>
  <mergeCells count="285">
    <mergeCell ref="P166:R166"/>
    <mergeCell ref="P167:R167"/>
    <mergeCell ref="C145:F145"/>
    <mergeCell ref="E117:G117"/>
    <mergeCell ref="C114:M114"/>
    <mergeCell ref="C117:C118"/>
    <mergeCell ref="C152:F152"/>
    <mergeCell ref="C159:M159"/>
    <mergeCell ref="L145:L146"/>
    <mergeCell ref="P144:R144"/>
    <mergeCell ref="P145:R145"/>
    <mergeCell ref="H145:I145"/>
    <mergeCell ref="C138:F138"/>
    <mergeCell ref="M145:M146"/>
    <mergeCell ref="C139:F139"/>
    <mergeCell ref="C127:M127"/>
    <mergeCell ref="C136:F136"/>
    <mergeCell ref="C132:F132"/>
    <mergeCell ref="C181:K181"/>
    <mergeCell ref="C182:K182"/>
    <mergeCell ref="C183:K183"/>
    <mergeCell ref="C184:K184"/>
    <mergeCell ref="C185:K185"/>
    <mergeCell ref="C186:K186"/>
    <mergeCell ref="C216:K216"/>
    <mergeCell ref="C220:K220"/>
    <mergeCell ref="P207:R207"/>
    <mergeCell ref="X102:Y102"/>
    <mergeCell ref="X110:Y110"/>
    <mergeCell ref="T89:V89"/>
    <mergeCell ref="T132:V132"/>
    <mergeCell ref="P132:R132"/>
    <mergeCell ref="P109:R109"/>
    <mergeCell ref="P131:R131"/>
    <mergeCell ref="P110:R110"/>
    <mergeCell ref="A229:M229"/>
    <mergeCell ref="C157:F157"/>
    <mergeCell ref="C156:F156"/>
    <mergeCell ref="B225:M225"/>
    <mergeCell ref="B227:M227"/>
    <mergeCell ref="B167:B168"/>
    <mergeCell ref="B181:B182"/>
    <mergeCell ref="B220:B221"/>
    <mergeCell ref="B210:N210"/>
    <mergeCell ref="B213:N213"/>
    <mergeCell ref="C173:K173"/>
    <mergeCell ref="C174:K174"/>
    <mergeCell ref="C175:K175"/>
    <mergeCell ref="C176:K176"/>
    <mergeCell ref="C177:K177"/>
    <mergeCell ref="C178:M178"/>
    <mergeCell ref="X19:Y19"/>
    <mergeCell ref="X27:Y27"/>
    <mergeCell ref="X50:Y50"/>
    <mergeCell ref="X64:Y64"/>
    <mergeCell ref="P19:R19"/>
    <mergeCell ref="T78:V78"/>
    <mergeCell ref="T38:V38"/>
    <mergeCell ref="A21:N21"/>
    <mergeCell ref="X38:Y38"/>
    <mergeCell ref="A52:N52"/>
    <mergeCell ref="A50:A51"/>
    <mergeCell ref="C36:J36"/>
    <mergeCell ref="A64:A65"/>
    <mergeCell ref="H78:I78"/>
    <mergeCell ref="C75:M75"/>
    <mergeCell ref="C27:K27"/>
    <mergeCell ref="C28:K28"/>
    <mergeCell ref="A29:N29"/>
    <mergeCell ref="C19:K19"/>
    <mergeCell ref="C20:K20"/>
    <mergeCell ref="C22:K22"/>
    <mergeCell ref="C23:K23"/>
    <mergeCell ref="C30:K30"/>
    <mergeCell ref="C31:K31"/>
    <mergeCell ref="T167:V167"/>
    <mergeCell ref="X78:Y78"/>
    <mergeCell ref="X89:Y89"/>
    <mergeCell ref="N145:N146"/>
    <mergeCell ref="N89:N90"/>
    <mergeCell ref="L89:L90"/>
    <mergeCell ref="M89:M90"/>
    <mergeCell ref="N110:N111"/>
    <mergeCell ref="N132:N133"/>
    <mergeCell ref="N117:N118"/>
    <mergeCell ref="P116:R116"/>
    <mergeCell ref="P117:R117"/>
    <mergeCell ref="P89:R89"/>
    <mergeCell ref="C142:M142"/>
    <mergeCell ref="P101:R101"/>
    <mergeCell ref="P102:R102"/>
    <mergeCell ref="H117:I117"/>
    <mergeCell ref="C153:F153"/>
    <mergeCell ref="C148:F148"/>
    <mergeCell ref="P78:R78"/>
    <mergeCell ref="T102:V102"/>
    <mergeCell ref="H89:I89"/>
    <mergeCell ref="X117:Y117"/>
    <mergeCell ref="X132:Y132"/>
    <mergeCell ref="T110:V110"/>
    <mergeCell ref="T117:V117"/>
    <mergeCell ref="T64:V64"/>
    <mergeCell ref="A117:A118"/>
    <mergeCell ref="B78:B79"/>
    <mergeCell ref="P77:R77"/>
    <mergeCell ref="P88:R88"/>
    <mergeCell ref="C41:K41"/>
    <mergeCell ref="C42:K42"/>
    <mergeCell ref="C43:K43"/>
    <mergeCell ref="C44:K44"/>
    <mergeCell ref="C86:M86"/>
    <mergeCell ref="H64:I64"/>
    <mergeCell ref="C78:C79"/>
    <mergeCell ref="M110:M111"/>
    <mergeCell ref="L117:L118"/>
    <mergeCell ref="P2:Y4"/>
    <mergeCell ref="T50:V50"/>
    <mergeCell ref="A17:N17"/>
    <mergeCell ref="M50:M51"/>
    <mergeCell ref="L64:L65"/>
    <mergeCell ref="M64:M65"/>
    <mergeCell ref="N38:N39"/>
    <mergeCell ref="C64:C65"/>
    <mergeCell ref="N64:N65"/>
    <mergeCell ref="C24:M24"/>
    <mergeCell ref="C35:M35"/>
    <mergeCell ref="P9:R9"/>
    <mergeCell ref="P10:R10"/>
    <mergeCell ref="P13:R13"/>
    <mergeCell ref="A11:N12"/>
    <mergeCell ref="A13:N14"/>
    <mergeCell ref="A15:N15"/>
    <mergeCell ref="A27:A28"/>
    <mergeCell ref="P50:R50"/>
    <mergeCell ref="P63:R63"/>
    <mergeCell ref="P64:R64"/>
    <mergeCell ref="A9:N9"/>
    <mergeCell ref="A38:A39"/>
    <mergeCell ref="B27:B28"/>
    <mergeCell ref="X220:Y220"/>
    <mergeCell ref="X207:Y207"/>
    <mergeCell ref="N181:N182"/>
    <mergeCell ref="A204:N204"/>
    <mergeCell ref="T220:V220"/>
    <mergeCell ref="N220:N221"/>
    <mergeCell ref="X181:Y181"/>
    <mergeCell ref="P219:R219"/>
    <mergeCell ref="P220:R220"/>
    <mergeCell ref="T181:V181"/>
    <mergeCell ref="A220:A221"/>
    <mergeCell ref="A207:A208"/>
    <mergeCell ref="N207:N208"/>
    <mergeCell ref="A219:N219"/>
    <mergeCell ref="C187:K187"/>
    <mergeCell ref="C188:K188"/>
    <mergeCell ref="C189:K189"/>
    <mergeCell ref="C190:K190"/>
    <mergeCell ref="C191:K191"/>
    <mergeCell ref="C192:K192"/>
    <mergeCell ref="C193:K193"/>
    <mergeCell ref="C194:K194"/>
    <mergeCell ref="C195:K195"/>
    <mergeCell ref="C215:K215"/>
    <mergeCell ref="AC12:AE14"/>
    <mergeCell ref="T207:V207"/>
    <mergeCell ref="B131:N131"/>
    <mergeCell ref="T145:V145"/>
    <mergeCell ref="T19:V19"/>
    <mergeCell ref="X145:Y145"/>
    <mergeCell ref="X167:Y167"/>
    <mergeCell ref="B89:B90"/>
    <mergeCell ref="C146:F146"/>
    <mergeCell ref="E110:G110"/>
    <mergeCell ref="C134:F134"/>
    <mergeCell ref="C135:F135"/>
    <mergeCell ref="C141:F141"/>
    <mergeCell ref="N78:N79"/>
    <mergeCell ref="C45:M45"/>
    <mergeCell ref="L50:L51"/>
    <mergeCell ref="T17:Y17"/>
    <mergeCell ref="P18:R18"/>
    <mergeCell ref="T27:V27"/>
    <mergeCell ref="C107:M107"/>
    <mergeCell ref="C61:M61"/>
    <mergeCell ref="B38:B39"/>
    <mergeCell ref="L132:L133"/>
    <mergeCell ref="M132:M133"/>
    <mergeCell ref="I235:J235"/>
    <mergeCell ref="G233:H233"/>
    <mergeCell ref="G235:H235"/>
    <mergeCell ref="M102:M103"/>
    <mergeCell ref="P26:R26"/>
    <mergeCell ref="P27:R27"/>
    <mergeCell ref="P37:R37"/>
    <mergeCell ref="P38:R38"/>
    <mergeCell ref="P49:R49"/>
    <mergeCell ref="A48:N48"/>
    <mergeCell ref="A78:A79"/>
    <mergeCell ref="C102:C103"/>
    <mergeCell ref="C89:C90"/>
    <mergeCell ref="B64:B65"/>
    <mergeCell ref="A132:A133"/>
    <mergeCell ref="L110:L111"/>
    <mergeCell ref="C155:F155"/>
    <mergeCell ref="P180:R180"/>
    <mergeCell ref="N167:N168"/>
    <mergeCell ref="H110:I110"/>
    <mergeCell ref="P181:R181"/>
    <mergeCell ref="P206:R206"/>
    <mergeCell ref="B50:B51"/>
    <mergeCell ref="B110:B111"/>
    <mergeCell ref="I233:J233"/>
    <mergeCell ref="L78:L79"/>
    <mergeCell ref="M78:M79"/>
    <mergeCell ref="E102:G102"/>
    <mergeCell ref="H50:I50"/>
    <mergeCell ref="C149:F149"/>
    <mergeCell ref="C150:F150"/>
    <mergeCell ref="C147:F147"/>
    <mergeCell ref="C50:C51"/>
    <mergeCell ref="E50:G50"/>
    <mergeCell ref="E64:G64"/>
    <mergeCell ref="E78:G78"/>
    <mergeCell ref="E89:G89"/>
    <mergeCell ref="M117:M118"/>
    <mergeCell ref="C137:F137"/>
    <mergeCell ref="A164:N164"/>
    <mergeCell ref="C154:F154"/>
    <mergeCell ref="C158:F158"/>
    <mergeCell ref="A161:M161"/>
    <mergeCell ref="C110:C111"/>
    <mergeCell ref="C133:F133"/>
    <mergeCell ref="H132:I132"/>
    <mergeCell ref="B117:B118"/>
    <mergeCell ref="A145:A146"/>
    <mergeCell ref="A231:N231"/>
    <mergeCell ref="B207:B208"/>
    <mergeCell ref="C217:M217"/>
    <mergeCell ref="C4:F4"/>
    <mergeCell ref="C5:F5"/>
    <mergeCell ref="N102:N103"/>
    <mergeCell ref="B132:B133"/>
    <mergeCell ref="A165:N165"/>
    <mergeCell ref="A167:A168"/>
    <mergeCell ref="A181:A182"/>
    <mergeCell ref="A19:A20"/>
    <mergeCell ref="B19:B20"/>
    <mergeCell ref="N19:N20"/>
    <mergeCell ref="N27:N28"/>
    <mergeCell ref="N50:N51"/>
    <mergeCell ref="C99:M99"/>
    <mergeCell ref="C140:F140"/>
    <mergeCell ref="B145:B146"/>
    <mergeCell ref="A102:A103"/>
    <mergeCell ref="A89:A90"/>
    <mergeCell ref="A110:A111"/>
    <mergeCell ref="A206:N206"/>
    <mergeCell ref="B102:B103"/>
    <mergeCell ref="C151:F151"/>
    <mergeCell ref="C32:K32"/>
    <mergeCell ref="C33:K33"/>
    <mergeCell ref="C34:K34"/>
    <mergeCell ref="C167:K167"/>
    <mergeCell ref="C168:K168"/>
    <mergeCell ref="C169:K169"/>
    <mergeCell ref="C170:K170"/>
    <mergeCell ref="C171:K171"/>
    <mergeCell ref="C172:K172"/>
    <mergeCell ref="H102:I102"/>
    <mergeCell ref="A40:N40"/>
    <mergeCell ref="L102:L103"/>
    <mergeCell ref="C38:K38"/>
    <mergeCell ref="C39:K39"/>
    <mergeCell ref="C221:K221"/>
    <mergeCell ref="C222:K222"/>
    <mergeCell ref="C223:K223"/>
    <mergeCell ref="C196:K196"/>
    <mergeCell ref="C197:K197"/>
    <mergeCell ref="C198:K198"/>
    <mergeCell ref="C207:K207"/>
    <mergeCell ref="C208:K208"/>
    <mergeCell ref="C209:K209"/>
    <mergeCell ref="C211:K211"/>
    <mergeCell ref="C212:K212"/>
    <mergeCell ref="C214:K214"/>
  </mergeCells>
  <phoneticPr fontId="0" type="noConversion"/>
  <conditionalFormatting sqref="N202">
    <cfRule type="cellIs" dxfId="9" priority="1" operator="equal">
      <formula>""</formula>
    </cfRule>
    <cfRule type="cellIs" dxfId="8" priority="59" operator="lessThan">
      <formula>25%</formula>
    </cfRule>
    <cfRule type="cellIs" dxfId="7" priority="60" operator="greaterThan">
      <formula>50%</formula>
    </cfRule>
    <cfRule type="cellIs" dxfId="6" priority="63" operator="greaterThanOrEqual">
      <formula>0.25</formula>
    </cfRule>
    <cfRule type="cellIs" dxfId="5" priority="64" operator="lessThanOrEqual">
      <formula>0.5</formula>
    </cfRule>
  </conditionalFormatting>
  <conditionalFormatting sqref="N222">
    <cfRule type="expression" dxfId="4" priority="57">
      <formula>$N$222&gt;$N$161&gt;0*1</formula>
    </cfRule>
  </conditionalFormatting>
  <conditionalFormatting sqref="N223">
    <cfRule type="expression" dxfId="3" priority="58">
      <formula>$N$223&gt;$N$161*0.1</formula>
    </cfRule>
  </conditionalFormatting>
  <conditionalFormatting sqref="N225">
    <cfRule type="expression" dxfId="2" priority="54">
      <formula>$N$222/$N$161&gt;0.1</formula>
    </cfRule>
    <cfRule type="expression" dxfId="1" priority="55">
      <formula>$N$223/$N$161&gt;0.1</formula>
    </cfRule>
  </conditionalFormatting>
  <conditionalFormatting sqref="AH165">
    <cfRule type="expression" dxfId="0" priority="80">
      <formula>"($M$169+$M$190)&gt;(m152*0.5)"</formula>
    </cfRule>
  </conditionalFormatting>
  <dataValidations count="5">
    <dataValidation type="list" allowBlank="1" showInputMessage="1" showErrorMessage="1" errorTitle="Canadien / Non-Canadien" error="Veuillez choisir à partir de la liste déroulante" promptTitle="Origine des coûts" prompt="Veuillez préciser l'origine des coûts: Canadienne ou Non-Canadienne" sqref="M222:M223 M214:M216 M211:M212 M209 M22:M23 M53:M60 M183:M198 M169:M177 M147:M158 M134:M141 M30:M34 M112:M113 M104:M106 M91:M98 M80:M85 M66:M74 M41:M44 M119:M126" xr:uid="{00000000-0002-0000-0100-000000000000}">
      <formula1>$M$275:$M$276</formula1>
    </dataValidation>
    <dataValidation type="list" allowBlank="1" showInputMessage="1" showErrorMessage="1" errorTitle="Interne, Apparenté, Externe" error="Veuillez choisir à partir de la liste déroulante" promptTitle="Répartition des coûts" prompt="Veuillez répartir les coûts selon qu'ils sont Interne, Apparenté ou Externe" sqref="L222:L223 L214:L216 L211:L212 L209 L22:L23 L53:L60 L183:L198 L169:L177 L147:L158 L134:L141 L30:L34 L112:L113 L104:L106 L91:L98 L80:L85 L66:L74 L41:L44 L119:L126" xr:uid="{00000000-0002-0000-0100-000001000000}">
      <formula1>$L$275:$L$277</formula1>
    </dataValidation>
    <dataValidation type="list" allowBlank="1" showInputMessage="1" showErrorMessage="1" errorTitle="Hours, Days, Weeks" error="Please choose from the dropdown list" sqref="I147:I158 I54:I60 I80:I85 I112:I113 I119:I126 I66:I74 I91:I98 I104:I106 I134:I141" xr:uid="{00000000-0002-0000-0100-000002000000}">
      <formula1>$I$274:$I$279</formula1>
    </dataValidation>
    <dataValidation type="list" allowBlank="1" showInputMessage="1" showErrorMessage="1" errorTitle="Heures, Jours, Semaines, Fixe" error="Veuillez choisir à partir de la liste déroulante" sqref="I53" xr:uid="{00000000-0002-0000-0100-000003000000}">
      <formula1>$I$274:$I$279</formula1>
    </dataValidation>
    <dataValidation errorStyle="warning" allowBlank="1" showInputMessage="1" showErrorMessage="1" error="Les dépenses indiquées dans la section D (13 et 14) doivent totaliser minimalement 25% et maximalement 50% du sous-total B+C au devis" prompt="Les dépenses indiquées dans la section D (13 et 14) doivent totaliser minimalement 25% et maximalement 50% du sous-total B+C au devis" sqref="N202" xr:uid="{00000000-0002-0000-0100-000004000000}"/>
  </dataValidations>
  <printOptions horizontalCentered="1"/>
  <pageMargins left="0.25" right="0.25" top="0.75" bottom="0.75" header="0.3" footer="0.3"/>
  <pageSetup scale="51" firstPageNumber="3" fitToHeight="6" orientation="landscape" r:id="rId1"/>
  <rowBreaks count="3" manualBreakCount="3">
    <brk id="62" max="16383" man="1"/>
    <brk id="107" max="16383" man="1"/>
    <brk id="161" max="16383" man="1"/>
  </rowBreaks>
  <colBreaks count="1" manualBreakCount="1">
    <brk id="28" max="1048575" man="1"/>
  </colBreaks>
  <ignoredErrors>
    <ignoredError sqref="H53:H60 H66:H74 H80:H85 H91:H98 H104:H106 H112:H113 H119:H126" formulaRange="1"/>
    <ignoredError sqref="A130 A205 A217 A18 A24 A26 A35 A37 A45 A49 A63 A61 A75 A86 A99 A101 A107 A109 A114 A116 A127 A142 A159 A178 A199"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5"/>
  <sheetViews>
    <sheetView showGridLines="0" zoomScaleNormal="100" workbookViewId="0">
      <pane xSplit="3" ySplit="8" topLeftCell="D9" activePane="bottomRight" state="frozen"/>
      <selection pane="topRight" activeCell="D1" sqref="D1"/>
      <selection pane="bottomLeft" activeCell="A9" sqref="A9"/>
      <selection pane="bottomRight" activeCell="F32" sqref="F32"/>
    </sheetView>
  </sheetViews>
  <sheetFormatPr baseColWidth="10" defaultColWidth="11.5546875" defaultRowHeight="15" x14ac:dyDescent="0.2"/>
  <cols>
    <col min="1" max="1" width="9.21875" customWidth="1"/>
    <col min="2" max="2" width="46" customWidth="1"/>
    <col min="3" max="3" width="10" customWidth="1"/>
    <col min="257" max="257" width="11.6640625" customWidth="1"/>
    <col min="258" max="258" width="46" customWidth="1"/>
    <col min="259" max="259" width="9.44140625" customWidth="1"/>
    <col min="513" max="513" width="11.6640625" customWidth="1"/>
    <col min="514" max="514" width="46" customWidth="1"/>
    <col min="515" max="515" width="9.44140625" customWidth="1"/>
    <col min="769" max="769" width="11.6640625" customWidth="1"/>
    <col min="770" max="770" width="46" customWidth="1"/>
    <col min="771" max="771" width="9.44140625" customWidth="1"/>
    <col min="1025" max="1025" width="11.6640625" customWidth="1"/>
    <col min="1026" max="1026" width="46" customWidth="1"/>
    <col min="1027" max="1027" width="9.44140625" customWidth="1"/>
    <col min="1281" max="1281" width="11.6640625" customWidth="1"/>
    <col min="1282" max="1282" width="46" customWidth="1"/>
    <col min="1283" max="1283" width="9.44140625" customWidth="1"/>
    <col min="1537" max="1537" width="11.6640625" customWidth="1"/>
    <col min="1538" max="1538" width="46" customWidth="1"/>
    <col min="1539" max="1539" width="9.44140625" customWidth="1"/>
    <col min="1793" max="1793" width="11.6640625" customWidth="1"/>
    <col min="1794" max="1794" width="46" customWidth="1"/>
    <col min="1795" max="1795" width="9.44140625" customWidth="1"/>
    <col min="2049" max="2049" width="11.6640625" customWidth="1"/>
    <col min="2050" max="2050" width="46" customWidth="1"/>
    <col min="2051" max="2051" width="9.44140625" customWidth="1"/>
    <col min="2305" max="2305" width="11.6640625" customWidth="1"/>
    <col min="2306" max="2306" width="46" customWidth="1"/>
    <col min="2307" max="2307" width="9.44140625" customWidth="1"/>
    <col min="2561" max="2561" width="11.6640625" customWidth="1"/>
    <col min="2562" max="2562" width="46" customWidth="1"/>
    <col min="2563" max="2563" width="9.44140625" customWidth="1"/>
    <col min="2817" max="2817" width="11.6640625" customWidth="1"/>
    <col min="2818" max="2818" width="46" customWidth="1"/>
    <col min="2819" max="2819" width="9.44140625" customWidth="1"/>
    <col min="3073" max="3073" width="11.6640625" customWidth="1"/>
    <col min="3074" max="3074" width="46" customWidth="1"/>
    <col min="3075" max="3075" width="9.44140625" customWidth="1"/>
    <col min="3329" max="3329" width="11.6640625" customWidth="1"/>
    <col min="3330" max="3330" width="46" customWidth="1"/>
    <col min="3331" max="3331" width="9.44140625" customWidth="1"/>
    <col min="3585" max="3585" width="11.6640625" customWidth="1"/>
    <col min="3586" max="3586" width="46" customWidth="1"/>
    <col min="3587" max="3587" width="9.44140625" customWidth="1"/>
    <col min="3841" max="3841" width="11.6640625" customWidth="1"/>
    <col min="3842" max="3842" width="46" customWidth="1"/>
    <col min="3843" max="3843" width="9.44140625" customWidth="1"/>
    <col min="4097" max="4097" width="11.6640625" customWidth="1"/>
    <col min="4098" max="4098" width="46" customWidth="1"/>
    <col min="4099" max="4099" width="9.44140625" customWidth="1"/>
    <col min="4353" max="4353" width="11.6640625" customWidth="1"/>
    <col min="4354" max="4354" width="46" customWidth="1"/>
    <col min="4355" max="4355" width="9.44140625" customWidth="1"/>
    <col min="4609" max="4609" width="11.6640625" customWidth="1"/>
    <col min="4610" max="4610" width="46" customWidth="1"/>
    <col min="4611" max="4611" width="9.44140625" customWidth="1"/>
    <col min="4865" max="4865" width="11.6640625" customWidth="1"/>
    <col min="4866" max="4866" width="46" customWidth="1"/>
    <col min="4867" max="4867" width="9.44140625" customWidth="1"/>
    <col min="5121" max="5121" width="11.6640625" customWidth="1"/>
    <col min="5122" max="5122" width="46" customWidth="1"/>
    <col min="5123" max="5123" width="9.44140625" customWidth="1"/>
    <col min="5377" max="5377" width="11.6640625" customWidth="1"/>
    <col min="5378" max="5378" width="46" customWidth="1"/>
    <col min="5379" max="5379" width="9.44140625" customWidth="1"/>
    <col min="5633" max="5633" width="11.6640625" customWidth="1"/>
    <col min="5634" max="5634" width="46" customWidth="1"/>
    <col min="5635" max="5635" width="9.44140625" customWidth="1"/>
    <col min="5889" max="5889" width="11.6640625" customWidth="1"/>
    <col min="5890" max="5890" width="46" customWidth="1"/>
    <col min="5891" max="5891" width="9.44140625" customWidth="1"/>
    <col min="6145" max="6145" width="11.6640625" customWidth="1"/>
    <col min="6146" max="6146" width="46" customWidth="1"/>
    <col min="6147" max="6147" width="9.44140625" customWidth="1"/>
    <col min="6401" max="6401" width="11.6640625" customWidth="1"/>
    <col min="6402" max="6402" width="46" customWidth="1"/>
    <col min="6403" max="6403" width="9.44140625" customWidth="1"/>
    <col min="6657" max="6657" width="11.6640625" customWidth="1"/>
    <col min="6658" max="6658" width="46" customWidth="1"/>
    <col min="6659" max="6659" width="9.44140625" customWidth="1"/>
    <col min="6913" max="6913" width="11.6640625" customWidth="1"/>
    <col min="6914" max="6914" width="46" customWidth="1"/>
    <col min="6915" max="6915" width="9.44140625" customWidth="1"/>
    <col min="7169" max="7169" width="11.6640625" customWidth="1"/>
    <col min="7170" max="7170" width="46" customWidth="1"/>
    <col min="7171" max="7171" width="9.44140625" customWidth="1"/>
    <col min="7425" max="7425" width="11.6640625" customWidth="1"/>
    <col min="7426" max="7426" width="46" customWidth="1"/>
    <col min="7427" max="7427" width="9.44140625" customWidth="1"/>
    <col min="7681" max="7681" width="11.6640625" customWidth="1"/>
    <col min="7682" max="7682" width="46" customWidth="1"/>
    <col min="7683" max="7683" width="9.44140625" customWidth="1"/>
    <col min="7937" max="7937" width="11.6640625" customWidth="1"/>
    <col min="7938" max="7938" width="46" customWidth="1"/>
    <col min="7939" max="7939" width="9.44140625" customWidth="1"/>
    <col min="8193" max="8193" width="11.6640625" customWidth="1"/>
    <col min="8194" max="8194" width="46" customWidth="1"/>
    <col min="8195" max="8195" width="9.44140625" customWidth="1"/>
    <col min="8449" max="8449" width="11.6640625" customWidth="1"/>
    <col min="8450" max="8450" width="46" customWidth="1"/>
    <col min="8451" max="8451" width="9.44140625" customWidth="1"/>
    <col min="8705" max="8705" width="11.6640625" customWidth="1"/>
    <col min="8706" max="8706" width="46" customWidth="1"/>
    <col min="8707" max="8707" width="9.44140625" customWidth="1"/>
    <col min="8961" max="8961" width="11.6640625" customWidth="1"/>
    <col min="8962" max="8962" width="46" customWidth="1"/>
    <col min="8963" max="8963" width="9.44140625" customWidth="1"/>
    <col min="9217" max="9217" width="11.6640625" customWidth="1"/>
    <col min="9218" max="9218" width="46" customWidth="1"/>
    <col min="9219" max="9219" width="9.44140625" customWidth="1"/>
    <col min="9473" max="9473" width="11.6640625" customWidth="1"/>
    <col min="9474" max="9474" width="46" customWidth="1"/>
    <col min="9475" max="9475" width="9.44140625" customWidth="1"/>
    <col min="9729" max="9729" width="11.6640625" customWidth="1"/>
    <col min="9730" max="9730" width="46" customWidth="1"/>
    <col min="9731" max="9731" width="9.44140625" customWidth="1"/>
    <col min="9985" max="9985" width="11.6640625" customWidth="1"/>
    <col min="9986" max="9986" width="46" customWidth="1"/>
    <col min="9987" max="9987" width="9.44140625" customWidth="1"/>
    <col min="10241" max="10241" width="11.6640625" customWidth="1"/>
    <col min="10242" max="10242" width="46" customWidth="1"/>
    <col min="10243" max="10243" width="9.44140625" customWidth="1"/>
    <col min="10497" max="10497" width="11.6640625" customWidth="1"/>
    <col min="10498" max="10498" width="46" customWidth="1"/>
    <col min="10499" max="10499" width="9.44140625" customWidth="1"/>
    <col min="10753" max="10753" width="11.6640625" customWidth="1"/>
    <col min="10754" max="10754" width="46" customWidth="1"/>
    <col min="10755" max="10755" width="9.44140625" customWidth="1"/>
    <col min="11009" max="11009" width="11.6640625" customWidth="1"/>
    <col min="11010" max="11010" width="46" customWidth="1"/>
    <col min="11011" max="11011" width="9.44140625" customWidth="1"/>
    <col min="11265" max="11265" width="11.6640625" customWidth="1"/>
    <col min="11266" max="11266" width="46" customWidth="1"/>
    <col min="11267" max="11267" width="9.44140625" customWidth="1"/>
    <col min="11521" max="11521" width="11.6640625" customWidth="1"/>
    <col min="11522" max="11522" width="46" customWidth="1"/>
    <col min="11523" max="11523" width="9.44140625" customWidth="1"/>
    <col min="11777" max="11777" width="11.6640625" customWidth="1"/>
    <col min="11778" max="11778" width="46" customWidth="1"/>
    <col min="11779" max="11779" width="9.44140625" customWidth="1"/>
    <col min="12033" max="12033" width="11.6640625" customWidth="1"/>
    <col min="12034" max="12034" width="46" customWidth="1"/>
    <col min="12035" max="12035" width="9.44140625" customWidth="1"/>
    <col min="12289" max="12289" width="11.6640625" customWidth="1"/>
    <col min="12290" max="12290" width="46" customWidth="1"/>
    <col min="12291" max="12291" width="9.44140625" customWidth="1"/>
    <col min="12545" max="12545" width="11.6640625" customWidth="1"/>
    <col min="12546" max="12546" width="46" customWidth="1"/>
    <col min="12547" max="12547" width="9.44140625" customWidth="1"/>
    <col min="12801" max="12801" width="11.6640625" customWidth="1"/>
    <col min="12802" max="12802" width="46" customWidth="1"/>
    <col min="12803" max="12803" width="9.44140625" customWidth="1"/>
    <col min="13057" max="13057" width="11.6640625" customWidth="1"/>
    <col min="13058" max="13058" width="46" customWidth="1"/>
    <col min="13059" max="13059" width="9.44140625" customWidth="1"/>
    <col min="13313" max="13313" width="11.6640625" customWidth="1"/>
    <col min="13314" max="13314" width="46" customWidth="1"/>
    <col min="13315" max="13315" width="9.44140625" customWidth="1"/>
    <col min="13569" max="13569" width="11.6640625" customWidth="1"/>
    <col min="13570" max="13570" width="46" customWidth="1"/>
    <col min="13571" max="13571" width="9.44140625" customWidth="1"/>
    <col min="13825" max="13825" width="11.6640625" customWidth="1"/>
    <col min="13826" max="13826" width="46" customWidth="1"/>
    <col min="13827" max="13827" width="9.44140625" customWidth="1"/>
    <col min="14081" max="14081" width="11.6640625" customWidth="1"/>
    <col min="14082" max="14082" width="46" customWidth="1"/>
    <col min="14083" max="14083" width="9.44140625" customWidth="1"/>
    <col min="14337" max="14337" width="11.6640625" customWidth="1"/>
    <col min="14338" max="14338" width="46" customWidth="1"/>
    <col min="14339" max="14339" width="9.44140625" customWidth="1"/>
    <col min="14593" max="14593" width="11.6640625" customWidth="1"/>
    <col min="14594" max="14594" width="46" customWidth="1"/>
    <col min="14595" max="14595" width="9.44140625" customWidth="1"/>
    <col min="14849" max="14849" width="11.6640625" customWidth="1"/>
    <col min="14850" max="14850" width="46" customWidth="1"/>
    <col min="14851" max="14851" width="9.44140625" customWidth="1"/>
    <col min="15105" max="15105" width="11.6640625" customWidth="1"/>
    <col min="15106" max="15106" width="46" customWidth="1"/>
    <col min="15107" max="15107" width="9.44140625" customWidth="1"/>
    <col min="15361" max="15361" width="11.6640625" customWidth="1"/>
    <col min="15362" max="15362" width="46" customWidth="1"/>
    <col min="15363" max="15363" width="9.44140625" customWidth="1"/>
    <col min="15617" max="15617" width="11.6640625" customWidth="1"/>
    <col min="15618" max="15618" width="46" customWidth="1"/>
    <col min="15619" max="15619" width="9.44140625" customWidth="1"/>
    <col min="15873" max="15873" width="11.6640625" customWidth="1"/>
    <col min="15874" max="15874" width="46" customWidth="1"/>
    <col min="15875" max="15875" width="9.44140625" customWidth="1"/>
    <col min="16129" max="16129" width="11.6640625" customWidth="1"/>
    <col min="16130" max="16130" width="46" customWidth="1"/>
    <col min="16131" max="16131" width="9.44140625" customWidth="1"/>
  </cols>
  <sheetData>
    <row r="1" spans="1:16" x14ac:dyDescent="0.2">
      <c r="A1" s="149"/>
      <c r="B1" s="149"/>
      <c r="C1" s="149"/>
      <c r="D1" s="149"/>
      <c r="E1" s="149"/>
      <c r="F1" s="149"/>
      <c r="G1" s="149"/>
      <c r="H1" s="149"/>
      <c r="I1" s="149"/>
      <c r="J1" s="149"/>
      <c r="K1" s="149"/>
      <c r="L1" s="149"/>
      <c r="M1" s="149"/>
      <c r="N1" s="149"/>
      <c r="O1" s="149"/>
      <c r="P1" s="149"/>
    </row>
    <row r="2" spans="1:16" ht="15.75" x14ac:dyDescent="0.2">
      <c r="A2" s="1"/>
      <c r="B2" s="1"/>
      <c r="C2" s="1"/>
      <c r="D2" s="1"/>
      <c r="E2" s="1"/>
      <c r="F2" s="1"/>
      <c r="G2" s="1"/>
      <c r="H2" s="1"/>
      <c r="I2" s="1"/>
      <c r="J2" s="1"/>
      <c r="K2" s="1"/>
      <c r="L2" s="1"/>
      <c r="M2" s="1"/>
      <c r="N2" s="1"/>
      <c r="O2" s="1"/>
      <c r="P2" s="50" t="s">
        <v>397</v>
      </c>
    </row>
    <row r="3" spans="1:16" ht="15.75" x14ac:dyDescent="0.2">
      <c r="A3" s="1"/>
      <c r="B3" s="1"/>
      <c r="C3" s="1"/>
      <c r="D3" s="1"/>
      <c r="E3" s="1"/>
      <c r="F3" s="1"/>
      <c r="G3" s="1"/>
      <c r="H3" s="1"/>
      <c r="I3" s="1"/>
      <c r="J3" s="1"/>
      <c r="K3" s="1"/>
      <c r="L3" s="1"/>
      <c r="M3" s="1"/>
      <c r="N3" s="1"/>
      <c r="O3" s="1"/>
      <c r="P3" s="50" t="s">
        <v>401</v>
      </c>
    </row>
    <row r="4" spans="1:16" ht="15.75" x14ac:dyDescent="0.2">
      <c r="A4" s="1"/>
      <c r="B4" s="153" t="s">
        <v>1</v>
      </c>
      <c r="C4" s="389" t="str">
        <f>Détail!C4</f>
        <v>-</v>
      </c>
      <c r="D4" s="390"/>
      <c r="E4" s="390"/>
      <c r="F4" s="479"/>
      <c r="G4" s="1"/>
      <c r="H4" s="1"/>
      <c r="I4" s="1"/>
      <c r="J4" s="1"/>
      <c r="K4" s="1"/>
      <c r="L4" s="1"/>
      <c r="M4" s="1"/>
      <c r="N4" s="1"/>
      <c r="O4" s="1"/>
      <c r="P4" s="50" t="s">
        <v>360</v>
      </c>
    </row>
    <row r="5" spans="1:16" ht="15.75" x14ac:dyDescent="0.25">
      <c r="A5" s="1"/>
      <c r="B5" s="153" t="s">
        <v>3</v>
      </c>
      <c r="C5" s="480" t="str">
        <f>Détail!C5</f>
        <v>-</v>
      </c>
      <c r="D5" s="481"/>
      <c r="E5" s="481"/>
      <c r="F5" s="482"/>
      <c r="G5" s="1"/>
      <c r="H5" s="1"/>
      <c r="I5" s="1"/>
      <c r="J5" s="1"/>
      <c r="K5" s="1"/>
      <c r="L5" s="1"/>
      <c r="M5" s="1"/>
      <c r="N5" s="1"/>
      <c r="O5" s="1"/>
      <c r="P5" s="152"/>
    </row>
    <row r="6" spans="1:16" ht="15.75" x14ac:dyDescent="0.25">
      <c r="A6" s="1"/>
      <c r="B6" s="1"/>
      <c r="C6" s="1"/>
      <c r="D6" s="1"/>
      <c r="E6" s="1"/>
      <c r="F6" s="1"/>
      <c r="G6" s="1"/>
      <c r="H6" s="1"/>
      <c r="I6" s="1"/>
      <c r="J6" s="1"/>
      <c r="K6" s="1"/>
      <c r="L6" s="1"/>
      <c r="M6" s="1"/>
      <c r="N6" s="1"/>
      <c r="O6" s="1"/>
      <c r="P6" s="152"/>
    </row>
    <row r="7" spans="1:16" ht="15" customHeight="1" x14ac:dyDescent="0.2">
      <c r="A7" s="483" t="s">
        <v>333</v>
      </c>
      <c r="B7" s="484" t="s">
        <v>334</v>
      </c>
      <c r="C7" s="485" t="s">
        <v>335</v>
      </c>
      <c r="D7" s="92" t="s">
        <v>336</v>
      </c>
      <c r="E7" s="92" t="s">
        <v>336</v>
      </c>
      <c r="F7" s="92" t="s">
        <v>336</v>
      </c>
      <c r="G7" s="92" t="s">
        <v>336</v>
      </c>
      <c r="H7" s="92" t="s">
        <v>336</v>
      </c>
      <c r="I7" s="92" t="s">
        <v>336</v>
      </c>
      <c r="J7" s="92" t="s">
        <v>336</v>
      </c>
      <c r="K7" s="92" t="s">
        <v>336</v>
      </c>
      <c r="L7" s="92" t="s">
        <v>336</v>
      </c>
      <c r="M7" s="92" t="s">
        <v>336</v>
      </c>
      <c r="N7" s="92" t="s">
        <v>336</v>
      </c>
      <c r="O7" s="92" t="s">
        <v>336</v>
      </c>
      <c r="P7" s="477" t="s">
        <v>9</v>
      </c>
    </row>
    <row r="8" spans="1:16" x14ac:dyDescent="0.2">
      <c r="A8" s="483"/>
      <c r="B8" s="484"/>
      <c r="C8" s="486"/>
      <c r="D8" s="92" t="s">
        <v>337</v>
      </c>
      <c r="E8" s="92" t="s">
        <v>337</v>
      </c>
      <c r="F8" s="92" t="s">
        <v>337</v>
      </c>
      <c r="G8" s="92" t="s">
        <v>337</v>
      </c>
      <c r="H8" s="92" t="s">
        <v>337</v>
      </c>
      <c r="I8" s="92" t="s">
        <v>337</v>
      </c>
      <c r="J8" s="92" t="s">
        <v>337</v>
      </c>
      <c r="K8" s="92" t="s">
        <v>337</v>
      </c>
      <c r="L8" s="92" t="s">
        <v>337</v>
      </c>
      <c r="M8" s="92" t="s">
        <v>337</v>
      </c>
      <c r="N8" s="92" t="s">
        <v>337</v>
      </c>
      <c r="O8" s="92" t="s">
        <v>337</v>
      </c>
      <c r="P8" s="478"/>
    </row>
    <row r="9" spans="1:16" ht="15.75" x14ac:dyDescent="0.25">
      <c r="A9" s="93"/>
      <c r="B9" s="175" t="s">
        <v>338</v>
      </c>
      <c r="C9" s="94"/>
      <c r="D9" s="94"/>
      <c r="E9" s="94"/>
      <c r="F9" s="94"/>
      <c r="G9" s="94"/>
      <c r="H9" s="94"/>
      <c r="I9" s="94"/>
      <c r="J9" s="94"/>
      <c r="K9" s="94"/>
      <c r="L9" s="94"/>
      <c r="M9" s="94"/>
      <c r="N9" s="94"/>
      <c r="O9" s="94"/>
      <c r="P9" s="94"/>
    </row>
    <row r="10" spans="1:16" x14ac:dyDescent="0.2">
      <c r="A10" s="203" t="s">
        <v>339</v>
      </c>
      <c r="B10" s="175"/>
      <c r="C10" s="94"/>
      <c r="D10" s="94"/>
      <c r="E10" s="94"/>
      <c r="F10" s="94"/>
      <c r="G10" s="94"/>
      <c r="H10" s="94"/>
      <c r="I10" s="94"/>
      <c r="J10" s="94"/>
      <c r="K10" s="94"/>
      <c r="L10" s="94"/>
      <c r="M10" s="94"/>
      <c r="N10" s="94"/>
      <c r="O10" s="94"/>
      <c r="P10" s="94"/>
    </row>
    <row r="11" spans="1:16" x14ac:dyDescent="0.2">
      <c r="A11" s="95" t="s">
        <v>15</v>
      </c>
      <c r="B11" s="96" t="s">
        <v>59</v>
      </c>
      <c r="C11" s="221">
        <f>Détail!N24</f>
        <v>0</v>
      </c>
      <c r="D11" s="221">
        <v>0</v>
      </c>
      <c r="E11" s="221">
        <v>0</v>
      </c>
      <c r="F11" s="221">
        <v>0</v>
      </c>
      <c r="G11" s="221">
        <v>0</v>
      </c>
      <c r="H11" s="221">
        <v>0</v>
      </c>
      <c r="I11" s="221">
        <v>0</v>
      </c>
      <c r="J11" s="221">
        <v>0</v>
      </c>
      <c r="K11" s="221">
        <v>0</v>
      </c>
      <c r="L11" s="221">
        <v>0</v>
      </c>
      <c r="M11" s="221">
        <v>0</v>
      </c>
      <c r="N11" s="221">
        <v>0</v>
      </c>
      <c r="O11" s="221">
        <v>0</v>
      </c>
      <c r="P11" s="221">
        <f>SUM(D11:O11)</f>
        <v>0</v>
      </c>
    </row>
    <row r="12" spans="1:16" x14ac:dyDescent="0.2">
      <c r="A12" s="95" t="s">
        <v>16</v>
      </c>
      <c r="B12" s="96" t="s">
        <v>70</v>
      </c>
      <c r="C12" s="221">
        <f>Détail!N35</f>
        <v>0</v>
      </c>
      <c r="D12" s="221">
        <v>0</v>
      </c>
      <c r="E12" s="221">
        <v>0</v>
      </c>
      <c r="F12" s="221">
        <v>0</v>
      </c>
      <c r="G12" s="221">
        <v>0</v>
      </c>
      <c r="H12" s="221">
        <v>0</v>
      </c>
      <c r="I12" s="221">
        <v>0</v>
      </c>
      <c r="J12" s="221">
        <v>0</v>
      </c>
      <c r="K12" s="221">
        <v>0</v>
      </c>
      <c r="L12" s="221">
        <v>0</v>
      </c>
      <c r="M12" s="221">
        <v>0</v>
      </c>
      <c r="N12" s="221">
        <v>0</v>
      </c>
      <c r="O12" s="221">
        <v>0</v>
      </c>
      <c r="P12" s="221">
        <f>SUM(D12:O12)</f>
        <v>0</v>
      </c>
    </row>
    <row r="13" spans="1:16" x14ac:dyDescent="0.2">
      <c r="A13" s="97" t="s">
        <v>17</v>
      </c>
      <c r="B13" s="96" t="s">
        <v>84</v>
      </c>
      <c r="C13" s="221">
        <f>Détail!N45</f>
        <v>0</v>
      </c>
      <c r="D13" s="221">
        <v>0</v>
      </c>
      <c r="E13" s="221">
        <v>0</v>
      </c>
      <c r="F13" s="221">
        <v>0</v>
      </c>
      <c r="G13" s="221">
        <v>0</v>
      </c>
      <c r="H13" s="221">
        <v>0</v>
      </c>
      <c r="I13" s="221">
        <v>0</v>
      </c>
      <c r="J13" s="221">
        <v>0</v>
      </c>
      <c r="K13" s="221">
        <v>0</v>
      </c>
      <c r="L13" s="221">
        <v>0</v>
      </c>
      <c r="M13" s="221">
        <v>0</v>
      </c>
      <c r="N13" s="221">
        <v>0</v>
      </c>
      <c r="O13" s="221">
        <v>0</v>
      </c>
      <c r="P13" s="221">
        <f>SUM(D13:O13)</f>
        <v>0</v>
      </c>
    </row>
    <row r="14" spans="1:16" x14ac:dyDescent="0.2">
      <c r="A14" s="98"/>
      <c r="B14" s="99" t="s">
        <v>18</v>
      </c>
      <c r="C14" s="222">
        <f>SUM(C11:C13)</f>
        <v>0</v>
      </c>
      <c r="D14" s="221">
        <f t="shared" ref="D14:P14" si="0">SUM(D11:D13)</f>
        <v>0</v>
      </c>
      <c r="E14" s="221">
        <f t="shared" si="0"/>
        <v>0</v>
      </c>
      <c r="F14" s="221">
        <f t="shared" si="0"/>
        <v>0</v>
      </c>
      <c r="G14" s="221">
        <f t="shared" si="0"/>
        <v>0</v>
      </c>
      <c r="H14" s="221">
        <f t="shared" si="0"/>
        <v>0</v>
      </c>
      <c r="I14" s="221">
        <f t="shared" si="0"/>
        <v>0</v>
      </c>
      <c r="J14" s="221">
        <f t="shared" si="0"/>
        <v>0</v>
      </c>
      <c r="K14" s="221">
        <f t="shared" si="0"/>
        <v>0</v>
      </c>
      <c r="L14" s="221">
        <f t="shared" si="0"/>
        <v>0</v>
      </c>
      <c r="M14" s="221">
        <f t="shared" si="0"/>
        <v>0</v>
      </c>
      <c r="N14" s="221">
        <f t="shared" si="0"/>
        <v>0</v>
      </c>
      <c r="O14" s="221">
        <f t="shared" si="0"/>
        <v>0</v>
      </c>
      <c r="P14" s="221">
        <f t="shared" si="0"/>
        <v>0</v>
      </c>
    </row>
    <row r="15" spans="1:16" x14ac:dyDescent="0.2">
      <c r="A15" s="98"/>
      <c r="B15" s="99"/>
      <c r="C15" s="222"/>
      <c r="D15" s="221"/>
      <c r="E15" s="221"/>
      <c r="F15" s="221"/>
      <c r="G15" s="221"/>
      <c r="H15" s="221"/>
      <c r="I15" s="221"/>
      <c r="J15" s="221"/>
      <c r="K15" s="221"/>
      <c r="L15" s="221"/>
      <c r="M15" s="221"/>
      <c r="N15" s="221"/>
      <c r="O15" s="221"/>
      <c r="P15" s="221"/>
    </row>
    <row r="16" spans="1:16" x14ac:dyDescent="0.2">
      <c r="A16" s="204" t="s">
        <v>340</v>
      </c>
      <c r="B16" s="96"/>
      <c r="C16" s="223"/>
      <c r="D16" s="223"/>
      <c r="E16" s="223"/>
      <c r="F16" s="223"/>
      <c r="G16" s="223"/>
      <c r="H16" s="223"/>
      <c r="I16" s="223"/>
      <c r="J16" s="223"/>
      <c r="K16" s="223"/>
      <c r="L16" s="223"/>
      <c r="M16" s="223"/>
      <c r="N16" s="223"/>
      <c r="O16" s="223"/>
      <c r="P16" s="223"/>
    </row>
    <row r="17" spans="1:16" x14ac:dyDescent="0.2">
      <c r="A17" s="97" t="s">
        <v>19</v>
      </c>
      <c r="B17" s="96" t="s">
        <v>341</v>
      </c>
      <c r="C17" s="223">
        <f>Détail!N61</f>
        <v>0</v>
      </c>
      <c r="D17" s="223">
        <v>0</v>
      </c>
      <c r="E17" s="223">
        <v>0</v>
      </c>
      <c r="F17" s="223">
        <v>0</v>
      </c>
      <c r="G17" s="223">
        <v>0</v>
      </c>
      <c r="H17" s="223">
        <v>0</v>
      </c>
      <c r="I17" s="223">
        <v>0</v>
      </c>
      <c r="J17" s="223">
        <v>0</v>
      </c>
      <c r="K17" s="223">
        <v>0</v>
      </c>
      <c r="L17" s="223">
        <v>0</v>
      </c>
      <c r="M17" s="223">
        <v>0</v>
      </c>
      <c r="N17" s="223">
        <v>0</v>
      </c>
      <c r="O17" s="223">
        <v>0</v>
      </c>
      <c r="P17" s="223">
        <f t="shared" ref="P17:P23" si="1">SUM(D17:O17)</f>
        <v>0</v>
      </c>
    </row>
    <row r="18" spans="1:16" x14ac:dyDescent="0.2">
      <c r="A18" s="97" t="s">
        <v>20</v>
      </c>
      <c r="B18" s="96" t="s">
        <v>123</v>
      </c>
      <c r="C18" s="223">
        <f>Détail!N75</f>
        <v>0</v>
      </c>
      <c r="D18" s="223">
        <v>0</v>
      </c>
      <c r="E18" s="223">
        <v>0</v>
      </c>
      <c r="F18" s="223">
        <v>0</v>
      </c>
      <c r="G18" s="223">
        <v>0</v>
      </c>
      <c r="H18" s="223">
        <v>0</v>
      </c>
      <c r="I18" s="223">
        <v>0</v>
      </c>
      <c r="J18" s="223">
        <v>0</v>
      </c>
      <c r="K18" s="223">
        <v>0</v>
      </c>
      <c r="L18" s="223">
        <v>0</v>
      </c>
      <c r="M18" s="223">
        <v>0</v>
      </c>
      <c r="N18" s="223">
        <v>0</v>
      </c>
      <c r="O18" s="223">
        <v>0</v>
      </c>
      <c r="P18" s="223">
        <f t="shared" si="1"/>
        <v>0</v>
      </c>
    </row>
    <row r="19" spans="1:16" x14ac:dyDescent="0.2">
      <c r="A19" s="97" t="s">
        <v>21</v>
      </c>
      <c r="B19" s="96" t="s">
        <v>141</v>
      </c>
      <c r="C19" s="223">
        <f>Détail!N86</f>
        <v>0</v>
      </c>
      <c r="D19" s="223">
        <v>0</v>
      </c>
      <c r="E19" s="223">
        <v>0</v>
      </c>
      <c r="F19" s="223">
        <v>0</v>
      </c>
      <c r="G19" s="223">
        <v>0</v>
      </c>
      <c r="H19" s="223">
        <v>0</v>
      </c>
      <c r="I19" s="223">
        <v>0</v>
      </c>
      <c r="J19" s="223">
        <v>0</v>
      </c>
      <c r="K19" s="223">
        <v>0</v>
      </c>
      <c r="L19" s="223">
        <v>0</v>
      </c>
      <c r="M19" s="223">
        <v>0</v>
      </c>
      <c r="N19" s="223">
        <v>0</v>
      </c>
      <c r="O19" s="223">
        <v>0</v>
      </c>
      <c r="P19" s="223">
        <f t="shared" si="1"/>
        <v>0</v>
      </c>
    </row>
    <row r="20" spans="1:16" x14ac:dyDescent="0.2">
      <c r="A20" s="97" t="s">
        <v>22</v>
      </c>
      <c r="B20" s="96" t="s">
        <v>154</v>
      </c>
      <c r="C20" s="223">
        <f>Détail!N99</f>
        <v>0</v>
      </c>
      <c r="D20" s="223">
        <v>0</v>
      </c>
      <c r="E20" s="223">
        <v>0</v>
      </c>
      <c r="F20" s="223">
        <v>0</v>
      </c>
      <c r="G20" s="223">
        <v>0</v>
      </c>
      <c r="H20" s="223">
        <v>0</v>
      </c>
      <c r="I20" s="223">
        <v>0</v>
      </c>
      <c r="J20" s="223">
        <v>0</v>
      </c>
      <c r="K20" s="223">
        <v>0</v>
      </c>
      <c r="L20" s="223">
        <v>0</v>
      </c>
      <c r="M20" s="223">
        <v>0</v>
      </c>
      <c r="N20" s="223">
        <v>0</v>
      </c>
      <c r="O20" s="223">
        <v>0</v>
      </c>
      <c r="P20" s="223">
        <f t="shared" si="1"/>
        <v>0</v>
      </c>
    </row>
    <row r="21" spans="1:16" x14ac:dyDescent="0.2">
      <c r="A21" s="97" t="s">
        <v>23</v>
      </c>
      <c r="B21" s="96" t="s">
        <v>171</v>
      </c>
      <c r="C21" s="223">
        <f>Détail!N107</f>
        <v>0</v>
      </c>
      <c r="D21" s="223">
        <v>0</v>
      </c>
      <c r="E21" s="223">
        <v>0</v>
      </c>
      <c r="F21" s="223">
        <v>0</v>
      </c>
      <c r="G21" s="223">
        <v>0</v>
      </c>
      <c r="H21" s="223">
        <v>0</v>
      </c>
      <c r="I21" s="223">
        <v>0</v>
      </c>
      <c r="J21" s="223">
        <v>0</v>
      </c>
      <c r="K21" s="223">
        <v>0</v>
      </c>
      <c r="L21" s="223">
        <v>0</v>
      </c>
      <c r="M21" s="223">
        <v>0</v>
      </c>
      <c r="N21" s="223">
        <v>0</v>
      </c>
      <c r="O21" s="223">
        <v>0</v>
      </c>
      <c r="P21" s="223">
        <f t="shared" si="1"/>
        <v>0</v>
      </c>
    </row>
    <row r="22" spans="1:16" x14ac:dyDescent="0.2">
      <c r="A22" s="97" t="s">
        <v>24</v>
      </c>
      <c r="B22" s="96" t="s">
        <v>178</v>
      </c>
      <c r="C22" s="223">
        <f>Détail!N114</f>
        <v>0</v>
      </c>
      <c r="D22" s="223">
        <v>0</v>
      </c>
      <c r="E22" s="223">
        <v>0</v>
      </c>
      <c r="F22" s="223">
        <v>0</v>
      </c>
      <c r="G22" s="223">
        <v>0</v>
      </c>
      <c r="H22" s="223">
        <v>0</v>
      </c>
      <c r="I22" s="223">
        <v>0</v>
      </c>
      <c r="J22" s="223">
        <v>0</v>
      </c>
      <c r="K22" s="223">
        <v>0</v>
      </c>
      <c r="L22" s="223">
        <v>0</v>
      </c>
      <c r="M22" s="223">
        <v>0</v>
      </c>
      <c r="N22" s="223">
        <v>0</v>
      </c>
      <c r="O22" s="223">
        <v>0</v>
      </c>
      <c r="P22" s="223">
        <f t="shared" si="1"/>
        <v>0</v>
      </c>
    </row>
    <row r="23" spans="1:16" x14ac:dyDescent="0.2">
      <c r="A23" s="98">
        <v>10</v>
      </c>
      <c r="B23" s="96" t="s">
        <v>183</v>
      </c>
      <c r="C23" s="223">
        <f>Détail!N127</f>
        <v>0</v>
      </c>
      <c r="D23" s="223">
        <v>0</v>
      </c>
      <c r="E23" s="223">
        <v>0</v>
      </c>
      <c r="F23" s="223">
        <v>0</v>
      </c>
      <c r="G23" s="223">
        <v>0</v>
      </c>
      <c r="H23" s="223">
        <v>0</v>
      </c>
      <c r="I23" s="223">
        <v>0</v>
      </c>
      <c r="J23" s="223">
        <v>0</v>
      </c>
      <c r="K23" s="223">
        <v>0</v>
      </c>
      <c r="L23" s="223">
        <v>0</v>
      </c>
      <c r="M23" s="223">
        <v>0</v>
      </c>
      <c r="N23" s="223">
        <v>0</v>
      </c>
      <c r="O23" s="223">
        <v>0</v>
      </c>
      <c r="P23" s="223">
        <f t="shared" si="1"/>
        <v>0</v>
      </c>
    </row>
    <row r="24" spans="1:16" x14ac:dyDescent="0.2">
      <c r="A24" s="100"/>
      <c r="B24" s="99" t="s">
        <v>26</v>
      </c>
      <c r="C24" s="224">
        <f>SUM(C17:C23)</f>
        <v>0</v>
      </c>
      <c r="D24" s="223">
        <f t="shared" ref="D24:O24" si="2">SUM(D17:D23)</f>
        <v>0</v>
      </c>
      <c r="E24" s="223">
        <f t="shared" si="2"/>
        <v>0</v>
      </c>
      <c r="F24" s="223">
        <f t="shared" si="2"/>
        <v>0</v>
      </c>
      <c r="G24" s="223">
        <f t="shared" si="2"/>
        <v>0</v>
      </c>
      <c r="H24" s="223">
        <f t="shared" si="2"/>
        <v>0</v>
      </c>
      <c r="I24" s="223">
        <f t="shared" si="2"/>
        <v>0</v>
      </c>
      <c r="J24" s="223">
        <f t="shared" si="2"/>
        <v>0</v>
      </c>
      <c r="K24" s="223">
        <f t="shared" si="2"/>
        <v>0</v>
      </c>
      <c r="L24" s="223">
        <f t="shared" si="2"/>
        <v>0</v>
      </c>
      <c r="M24" s="223">
        <f t="shared" si="2"/>
        <v>0</v>
      </c>
      <c r="N24" s="223">
        <f t="shared" si="2"/>
        <v>0</v>
      </c>
      <c r="O24" s="223">
        <f t="shared" si="2"/>
        <v>0</v>
      </c>
      <c r="P24" s="223">
        <f>SUM(P17:P23)</f>
        <v>0</v>
      </c>
    </row>
    <row r="25" spans="1:16" x14ac:dyDescent="0.2">
      <c r="A25" s="100"/>
      <c r="B25" s="99"/>
      <c r="C25" s="224"/>
      <c r="D25" s="223"/>
      <c r="E25" s="223"/>
      <c r="F25" s="223"/>
      <c r="G25" s="223"/>
      <c r="H25" s="223"/>
      <c r="I25" s="223"/>
      <c r="J25" s="223"/>
      <c r="K25" s="223"/>
      <c r="L25" s="223"/>
      <c r="M25" s="223"/>
      <c r="N25" s="223"/>
      <c r="O25" s="223"/>
      <c r="P25" s="223"/>
    </row>
    <row r="26" spans="1:16" x14ac:dyDescent="0.2">
      <c r="A26" s="205" t="s">
        <v>342</v>
      </c>
      <c r="B26" s="96"/>
      <c r="C26" s="223"/>
      <c r="D26" s="223"/>
      <c r="E26" s="223"/>
      <c r="F26" s="223"/>
      <c r="G26" s="223"/>
      <c r="H26" s="223"/>
      <c r="I26" s="223"/>
      <c r="J26" s="223"/>
      <c r="K26" s="223"/>
      <c r="L26" s="223"/>
      <c r="M26" s="223"/>
      <c r="N26" s="223"/>
      <c r="O26" s="223"/>
      <c r="P26" s="223"/>
    </row>
    <row r="27" spans="1:16" x14ac:dyDescent="0.2">
      <c r="A27" s="98">
        <v>11</v>
      </c>
      <c r="B27" s="96" t="s">
        <v>201</v>
      </c>
      <c r="C27" s="223">
        <f>Détail!N142</f>
        <v>0</v>
      </c>
      <c r="D27" s="223">
        <v>0</v>
      </c>
      <c r="E27" s="223">
        <v>0</v>
      </c>
      <c r="F27" s="223">
        <v>0</v>
      </c>
      <c r="G27" s="223">
        <v>0</v>
      </c>
      <c r="H27" s="223">
        <v>0</v>
      </c>
      <c r="I27" s="223">
        <v>0</v>
      </c>
      <c r="J27" s="223">
        <v>0</v>
      </c>
      <c r="K27" s="223">
        <v>0</v>
      </c>
      <c r="L27" s="223">
        <v>0</v>
      </c>
      <c r="M27" s="223">
        <v>0</v>
      </c>
      <c r="N27" s="223">
        <v>0</v>
      </c>
      <c r="O27" s="223">
        <v>0</v>
      </c>
      <c r="P27" s="223">
        <f>SUM(D27:O27)</f>
        <v>0</v>
      </c>
    </row>
    <row r="28" spans="1:16" x14ac:dyDescent="0.2">
      <c r="A28" s="98">
        <v>12</v>
      </c>
      <c r="B28" s="96" t="s">
        <v>343</v>
      </c>
      <c r="C28" s="223">
        <f>Détail!N159</f>
        <v>0</v>
      </c>
      <c r="D28" s="223">
        <v>0</v>
      </c>
      <c r="E28" s="223">
        <v>0</v>
      </c>
      <c r="F28" s="223">
        <v>0</v>
      </c>
      <c r="G28" s="223">
        <v>0</v>
      </c>
      <c r="H28" s="223">
        <v>0</v>
      </c>
      <c r="I28" s="223">
        <v>0</v>
      </c>
      <c r="J28" s="223">
        <v>0</v>
      </c>
      <c r="K28" s="223">
        <v>0</v>
      </c>
      <c r="L28" s="223">
        <v>0</v>
      </c>
      <c r="M28" s="223">
        <v>0</v>
      </c>
      <c r="N28" s="223">
        <v>0</v>
      </c>
      <c r="O28" s="223">
        <v>0</v>
      </c>
      <c r="P28" s="223">
        <f>SUM(D28:O28)</f>
        <v>0</v>
      </c>
    </row>
    <row r="29" spans="1:16" x14ac:dyDescent="0.2">
      <c r="A29" s="98"/>
      <c r="B29" s="99" t="s">
        <v>29</v>
      </c>
      <c r="C29" s="224">
        <f>SUM(C27:C28)</f>
        <v>0</v>
      </c>
      <c r="D29" s="223">
        <f t="shared" ref="D29:P29" si="3">SUM(D27:D28)</f>
        <v>0</v>
      </c>
      <c r="E29" s="223">
        <f t="shared" si="3"/>
        <v>0</v>
      </c>
      <c r="F29" s="223">
        <f t="shared" si="3"/>
        <v>0</v>
      </c>
      <c r="G29" s="223">
        <f t="shared" si="3"/>
        <v>0</v>
      </c>
      <c r="H29" s="223">
        <f t="shared" si="3"/>
        <v>0</v>
      </c>
      <c r="I29" s="223">
        <f t="shared" si="3"/>
        <v>0</v>
      </c>
      <c r="J29" s="223">
        <f t="shared" si="3"/>
        <v>0</v>
      </c>
      <c r="K29" s="223">
        <f t="shared" si="3"/>
        <v>0</v>
      </c>
      <c r="L29" s="223">
        <f t="shared" si="3"/>
        <v>0</v>
      </c>
      <c r="M29" s="223">
        <f t="shared" si="3"/>
        <v>0</v>
      </c>
      <c r="N29" s="223">
        <f t="shared" si="3"/>
        <v>0</v>
      </c>
      <c r="O29" s="223">
        <f t="shared" si="3"/>
        <v>0</v>
      </c>
      <c r="P29" s="223">
        <f t="shared" si="3"/>
        <v>0</v>
      </c>
    </row>
    <row r="30" spans="1:16" x14ac:dyDescent="0.2">
      <c r="A30" s="98"/>
      <c r="B30" s="99"/>
      <c r="C30" s="224"/>
      <c r="D30" s="223"/>
      <c r="E30" s="223"/>
      <c r="F30" s="223"/>
      <c r="G30" s="223"/>
      <c r="H30" s="223"/>
      <c r="I30" s="223"/>
      <c r="J30" s="223"/>
      <c r="K30" s="223"/>
      <c r="L30" s="223"/>
      <c r="M30" s="223"/>
      <c r="N30" s="223"/>
      <c r="O30" s="223"/>
      <c r="P30" s="223"/>
    </row>
    <row r="31" spans="1:16" x14ac:dyDescent="0.2">
      <c r="A31" s="204" t="s">
        <v>344</v>
      </c>
      <c r="B31" s="96"/>
      <c r="C31" s="223"/>
      <c r="D31" s="223"/>
      <c r="E31" s="223"/>
      <c r="F31" s="223"/>
      <c r="G31" s="223"/>
      <c r="H31" s="223"/>
      <c r="I31" s="223"/>
      <c r="J31" s="223"/>
      <c r="K31" s="223"/>
      <c r="L31" s="223"/>
      <c r="M31" s="223"/>
      <c r="N31" s="223"/>
      <c r="O31" s="223"/>
      <c r="P31" s="223"/>
    </row>
    <row r="32" spans="1:16" x14ac:dyDescent="0.2">
      <c r="A32" s="98">
        <v>13</v>
      </c>
      <c r="B32" s="96" t="s">
        <v>248</v>
      </c>
      <c r="C32" s="223">
        <f>Détail!N178</f>
        <v>0</v>
      </c>
      <c r="D32" s="223">
        <v>0</v>
      </c>
      <c r="E32" s="223">
        <v>0</v>
      </c>
      <c r="F32" s="223">
        <v>0</v>
      </c>
      <c r="G32" s="223">
        <v>0</v>
      </c>
      <c r="H32" s="223">
        <v>0</v>
      </c>
      <c r="I32" s="223">
        <v>0</v>
      </c>
      <c r="J32" s="223">
        <v>0</v>
      </c>
      <c r="K32" s="223">
        <v>0</v>
      </c>
      <c r="L32" s="223">
        <v>0</v>
      </c>
      <c r="M32" s="223">
        <v>0</v>
      </c>
      <c r="N32" s="223">
        <v>0</v>
      </c>
      <c r="O32" s="223">
        <v>0</v>
      </c>
      <c r="P32" s="223">
        <f>SUM(D32:O32)</f>
        <v>0</v>
      </c>
    </row>
    <row r="33" spans="1:16" x14ac:dyDescent="0.2">
      <c r="A33" s="98">
        <v>14</v>
      </c>
      <c r="B33" s="96" t="s">
        <v>268</v>
      </c>
      <c r="C33" s="223">
        <f>Détail!N199</f>
        <v>0</v>
      </c>
      <c r="D33" s="223">
        <v>0</v>
      </c>
      <c r="E33" s="223">
        <v>0</v>
      </c>
      <c r="F33" s="223">
        <v>0</v>
      </c>
      <c r="G33" s="223">
        <v>0</v>
      </c>
      <c r="H33" s="223">
        <v>0</v>
      </c>
      <c r="I33" s="223">
        <v>0</v>
      </c>
      <c r="J33" s="223">
        <v>0</v>
      </c>
      <c r="K33" s="223">
        <v>0</v>
      </c>
      <c r="L33" s="223">
        <v>0</v>
      </c>
      <c r="M33" s="223">
        <v>0</v>
      </c>
      <c r="N33" s="223">
        <v>0</v>
      </c>
      <c r="O33" s="223">
        <v>0</v>
      </c>
      <c r="P33" s="223">
        <f>SUM(D33:O33)</f>
        <v>0</v>
      </c>
    </row>
    <row r="34" spans="1:16" x14ac:dyDescent="0.2">
      <c r="A34" s="98"/>
      <c r="B34" s="99" t="s">
        <v>345</v>
      </c>
      <c r="C34" s="224">
        <f>SUM(C32:C33)</f>
        <v>0</v>
      </c>
      <c r="D34" s="223">
        <f t="shared" ref="D34:P34" si="4">SUM(D32:D33)</f>
        <v>0</v>
      </c>
      <c r="E34" s="223">
        <f t="shared" si="4"/>
        <v>0</v>
      </c>
      <c r="F34" s="223">
        <f t="shared" si="4"/>
        <v>0</v>
      </c>
      <c r="G34" s="223">
        <f t="shared" si="4"/>
        <v>0</v>
      </c>
      <c r="H34" s="223">
        <f t="shared" si="4"/>
        <v>0</v>
      </c>
      <c r="I34" s="223">
        <f t="shared" si="4"/>
        <v>0</v>
      </c>
      <c r="J34" s="223">
        <f t="shared" si="4"/>
        <v>0</v>
      </c>
      <c r="K34" s="223">
        <f t="shared" si="4"/>
        <v>0</v>
      </c>
      <c r="L34" s="223">
        <f t="shared" si="4"/>
        <v>0</v>
      </c>
      <c r="M34" s="223">
        <f t="shared" si="4"/>
        <v>0</v>
      </c>
      <c r="N34" s="223">
        <f t="shared" si="4"/>
        <v>0</v>
      </c>
      <c r="O34" s="223">
        <f t="shared" si="4"/>
        <v>0</v>
      </c>
      <c r="P34" s="223">
        <f t="shared" si="4"/>
        <v>0</v>
      </c>
    </row>
    <row r="35" spans="1:16" x14ac:dyDescent="0.2">
      <c r="A35" s="98"/>
      <c r="B35" s="99"/>
      <c r="C35" s="224"/>
      <c r="D35" s="223"/>
      <c r="E35" s="223"/>
      <c r="F35" s="223"/>
      <c r="G35" s="223"/>
      <c r="H35" s="223"/>
      <c r="I35" s="223"/>
      <c r="J35" s="223"/>
      <c r="K35" s="223"/>
      <c r="L35" s="223"/>
      <c r="M35" s="223"/>
      <c r="N35" s="223"/>
      <c r="O35" s="223"/>
      <c r="P35" s="223"/>
    </row>
    <row r="36" spans="1:16" x14ac:dyDescent="0.2">
      <c r="A36" s="204" t="s">
        <v>346</v>
      </c>
      <c r="B36" s="96"/>
      <c r="C36" s="223"/>
      <c r="D36" s="223"/>
      <c r="E36" s="223"/>
      <c r="F36" s="223"/>
      <c r="G36" s="223"/>
      <c r="H36" s="223"/>
      <c r="I36" s="223"/>
      <c r="J36" s="223"/>
      <c r="K36" s="223"/>
      <c r="L36" s="223"/>
      <c r="M36" s="223"/>
      <c r="N36" s="223"/>
      <c r="O36" s="223"/>
      <c r="P36" s="223"/>
    </row>
    <row r="37" spans="1:16" x14ac:dyDescent="0.2">
      <c r="A37" s="98">
        <v>15</v>
      </c>
      <c r="B37" s="96" t="s">
        <v>306</v>
      </c>
      <c r="C37" s="223">
        <f>Détail!N217</f>
        <v>0</v>
      </c>
      <c r="D37" s="223">
        <v>0</v>
      </c>
      <c r="E37" s="223">
        <v>0</v>
      </c>
      <c r="F37" s="223">
        <v>0</v>
      </c>
      <c r="G37" s="223">
        <v>0</v>
      </c>
      <c r="H37" s="223">
        <v>0</v>
      </c>
      <c r="I37" s="223">
        <v>0</v>
      </c>
      <c r="J37" s="223">
        <v>0</v>
      </c>
      <c r="K37" s="223">
        <v>0</v>
      </c>
      <c r="L37" s="223">
        <v>0</v>
      </c>
      <c r="M37" s="223">
        <v>0</v>
      </c>
      <c r="N37" s="223">
        <v>0</v>
      </c>
      <c r="O37" s="223">
        <v>0</v>
      </c>
      <c r="P37" s="223">
        <f>SUM(D37:O37)</f>
        <v>0</v>
      </c>
    </row>
    <row r="38" spans="1:16" x14ac:dyDescent="0.2">
      <c r="A38" s="100"/>
      <c r="B38" s="99" t="s">
        <v>347</v>
      </c>
      <c r="C38" s="224">
        <f>C37</f>
        <v>0</v>
      </c>
      <c r="D38" s="223">
        <f t="shared" ref="D38:O38" si="5">D37</f>
        <v>0</v>
      </c>
      <c r="E38" s="223">
        <f t="shared" si="5"/>
        <v>0</v>
      </c>
      <c r="F38" s="223">
        <f t="shared" si="5"/>
        <v>0</v>
      </c>
      <c r="G38" s="223">
        <f t="shared" si="5"/>
        <v>0</v>
      </c>
      <c r="H38" s="223">
        <f t="shared" si="5"/>
        <v>0</v>
      </c>
      <c r="I38" s="223">
        <f t="shared" si="5"/>
        <v>0</v>
      </c>
      <c r="J38" s="223">
        <f t="shared" si="5"/>
        <v>0</v>
      </c>
      <c r="K38" s="223">
        <f t="shared" si="5"/>
        <v>0</v>
      </c>
      <c r="L38" s="223">
        <f t="shared" si="5"/>
        <v>0</v>
      </c>
      <c r="M38" s="223">
        <f t="shared" si="5"/>
        <v>0</v>
      </c>
      <c r="N38" s="223">
        <f t="shared" si="5"/>
        <v>0</v>
      </c>
      <c r="O38" s="223">
        <f t="shared" si="5"/>
        <v>0</v>
      </c>
      <c r="P38" s="223">
        <f>SUM(D38:O38)</f>
        <v>0</v>
      </c>
    </row>
    <row r="39" spans="1:16" x14ac:dyDescent="0.2">
      <c r="A39" s="100"/>
      <c r="B39" s="96"/>
      <c r="C39" s="223"/>
      <c r="D39" s="223"/>
      <c r="E39" s="223"/>
      <c r="F39" s="223"/>
      <c r="G39" s="223"/>
      <c r="H39" s="223"/>
      <c r="I39" s="223"/>
      <c r="J39" s="223"/>
      <c r="K39" s="223"/>
      <c r="L39" s="223"/>
      <c r="M39" s="223"/>
      <c r="N39" s="223"/>
      <c r="O39" s="223"/>
      <c r="P39" s="223"/>
    </row>
    <row r="40" spans="1:16" x14ac:dyDescent="0.2">
      <c r="A40" s="100"/>
      <c r="B40" s="99" t="s">
        <v>36</v>
      </c>
      <c r="C40" s="223"/>
      <c r="D40" s="223"/>
      <c r="E40" s="223"/>
      <c r="F40" s="223"/>
      <c r="G40" s="223"/>
      <c r="H40" s="223"/>
      <c r="I40" s="223"/>
      <c r="J40" s="223"/>
      <c r="K40" s="223"/>
      <c r="L40" s="223"/>
      <c r="M40" s="223"/>
      <c r="N40" s="223"/>
      <c r="O40" s="223"/>
      <c r="P40" s="223"/>
    </row>
    <row r="41" spans="1:16" x14ac:dyDescent="0.2">
      <c r="A41" s="98" t="s">
        <v>37</v>
      </c>
      <c r="B41" s="96" t="s">
        <v>322</v>
      </c>
      <c r="C41" s="223">
        <f>Détail!N222</f>
        <v>0</v>
      </c>
      <c r="D41" s="223">
        <v>0</v>
      </c>
      <c r="E41" s="223">
        <v>0</v>
      </c>
      <c r="F41" s="223">
        <v>0</v>
      </c>
      <c r="G41" s="223">
        <v>0</v>
      </c>
      <c r="H41" s="223">
        <v>0</v>
      </c>
      <c r="I41" s="223">
        <v>0</v>
      </c>
      <c r="J41" s="223">
        <v>0</v>
      </c>
      <c r="K41" s="223">
        <v>0</v>
      </c>
      <c r="L41" s="223">
        <v>0</v>
      </c>
      <c r="M41" s="223">
        <v>0</v>
      </c>
      <c r="N41" s="223">
        <v>0</v>
      </c>
      <c r="O41" s="223">
        <v>0</v>
      </c>
      <c r="P41" s="223">
        <f>SUM(D41:O41)</f>
        <v>0</v>
      </c>
    </row>
    <row r="42" spans="1:16" x14ac:dyDescent="0.2">
      <c r="A42" s="98" t="s">
        <v>38</v>
      </c>
      <c r="B42" s="96" t="s">
        <v>324</v>
      </c>
      <c r="C42" s="223">
        <f>Détail!N223</f>
        <v>0</v>
      </c>
      <c r="D42" s="223">
        <v>0</v>
      </c>
      <c r="E42" s="223">
        <v>0</v>
      </c>
      <c r="F42" s="223">
        <v>0</v>
      </c>
      <c r="G42" s="223">
        <v>0</v>
      </c>
      <c r="H42" s="223">
        <v>0</v>
      </c>
      <c r="I42" s="223">
        <v>0</v>
      </c>
      <c r="J42" s="223">
        <v>0</v>
      </c>
      <c r="K42" s="223">
        <v>0</v>
      </c>
      <c r="L42" s="223">
        <v>0</v>
      </c>
      <c r="M42" s="223">
        <v>0</v>
      </c>
      <c r="N42" s="223">
        <v>0</v>
      </c>
      <c r="O42" s="223">
        <v>0</v>
      </c>
      <c r="P42" s="223">
        <f>SUM(D42:O42)</f>
        <v>0</v>
      </c>
    </row>
    <row r="43" spans="1:16" x14ac:dyDescent="0.2">
      <c r="A43" s="94"/>
      <c r="B43" s="96"/>
      <c r="C43" s="223"/>
      <c r="D43" s="223"/>
      <c r="E43" s="223"/>
      <c r="F43" s="223"/>
      <c r="G43" s="223"/>
      <c r="H43" s="223"/>
      <c r="I43" s="223"/>
      <c r="J43" s="223"/>
      <c r="K43" s="223"/>
      <c r="L43" s="223"/>
      <c r="M43" s="223"/>
      <c r="N43" s="223"/>
      <c r="O43" s="223"/>
      <c r="P43" s="223"/>
    </row>
    <row r="44" spans="1:16" x14ac:dyDescent="0.2">
      <c r="A44" s="94"/>
      <c r="B44" s="133" t="s">
        <v>348</v>
      </c>
      <c r="C44" s="224">
        <f>SUM(C14+C24+C29+C34+C38+C41+C42)</f>
        <v>0</v>
      </c>
      <c r="D44" s="223">
        <f t="shared" ref="D44:P44" si="6">SUM(D14+D24+D29+D34+D38+D41+D42)</f>
        <v>0</v>
      </c>
      <c r="E44" s="223">
        <f t="shared" si="6"/>
        <v>0</v>
      </c>
      <c r="F44" s="223">
        <f t="shared" si="6"/>
        <v>0</v>
      </c>
      <c r="G44" s="223">
        <f t="shared" si="6"/>
        <v>0</v>
      </c>
      <c r="H44" s="223">
        <f t="shared" si="6"/>
        <v>0</v>
      </c>
      <c r="I44" s="223">
        <f t="shared" si="6"/>
        <v>0</v>
      </c>
      <c r="J44" s="223">
        <f t="shared" si="6"/>
        <v>0</v>
      </c>
      <c r="K44" s="223">
        <f t="shared" si="6"/>
        <v>0</v>
      </c>
      <c r="L44" s="223">
        <f t="shared" si="6"/>
        <v>0</v>
      </c>
      <c r="M44" s="223">
        <f t="shared" si="6"/>
        <v>0</v>
      </c>
      <c r="N44" s="223">
        <f t="shared" si="6"/>
        <v>0</v>
      </c>
      <c r="O44" s="223">
        <f t="shared" si="6"/>
        <v>0</v>
      </c>
      <c r="P44" s="223">
        <f t="shared" si="6"/>
        <v>0</v>
      </c>
    </row>
    <row r="45" spans="1:16" x14ac:dyDescent="0.2">
      <c r="A45" s="94"/>
      <c r="B45" s="133"/>
      <c r="C45" s="224"/>
      <c r="D45" s="223"/>
      <c r="E45" s="223"/>
      <c r="F45" s="223"/>
      <c r="G45" s="223"/>
      <c r="H45" s="223"/>
      <c r="I45" s="223"/>
      <c r="J45" s="223"/>
      <c r="K45" s="223"/>
      <c r="L45" s="223"/>
      <c r="M45" s="223"/>
      <c r="N45" s="223"/>
      <c r="O45" s="223"/>
      <c r="P45" s="223"/>
    </row>
    <row r="46" spans="1:16" x14ac:dyDescent="0.2">
      <c r="A46" s="94"/>
      <c r="B46" s="96"/>
      <c r="C46" s="223"/>
      <c r="D46" s="223"/>
      <c r="E46" s="223"/>
      <c r="F46" s="223"/>
      <c r="G46" s="223"/>
      <c r="H46" s="223"/>
      <c r="I46" s="223"/>
      <c r="J46" s="223"/>
      <c r="K46" s="223"/>
      <c r="L46" s="223"/>
      <c r="M46" s="223"/>
      <c r="N46" s="223"/>
      <c r="O46" s="223"/>
      <c r="P46" s="223"/>
    </row>
    <row r="47" spans="1:16" x14ac:dyDescent="0.2">
      <c r="A47" s="94"/>
      <c r="B47" s="176" t="s">
        <v>349</v>
      </c>
      <c r="C47" s="223"/>
      <c r="D47" s="223"/>
      <c r="E47" s="223"/>
      <c r="F47" s="223"/>
      <c r="G47" s="223"/>
      <c r="H47" s="223"/>
      <c r="I47" s="223"/>
      <c r="J47" s="223"/>
      <c r="K47" s="223"/>
      <c r="L47" s="223"/>
      <c r="M47" s="223"/>
      <c r="N47" s="223"/>
      <c r="O47" s="223"/>
      <c r="P47" s="223"/>
    </row>
    <row r="48" spans="1:16" x14ac:dyDescent="0.2">
      <c r="A48" s="94"/>
      <c r="B48" s="101" t="s">
        <v>350</v>
      </c>
      <c r="C48" s="223">
        <v>0</v>
      </c>
      <c r="D48" s="223">
        <v>0</v>
      </c>
      <c r="E48" s="223">
        <v>0</v>
      </c>
      <c r="F48" s="223">
        <v>0</v>
      </c>
      <c r="G48" s="223">
        <v>0</v>
      </c>
      <c r="H48" s="223">
        <v>0</v>
      </c>
      <c r="I48" s="223">
        <v>0</v>
      </c>
      <c r="J48" s="223">
        <v>0</v>
      </c>
      <c r="K48" s="223">
        <v>0</v>
      </c>
      <c r="L48" s="223">
        <v>0</v>
      </c>
      <c r="M48" s="223">
        <v>0</v>
      </c>
      <c r="N48" s="223">
        <v>0</v>
      </c>
      <c r="O48" s="223">
        <v>0</v>
      </c>
      <c r="P48" s="223">
        <f t="shared" ref="P48:P55" si="7">SUM(D48:O48)</f>
        <v>0</v>
      </c>
    </row>
    <row r="49" spans="1:16" x14ac:dyDescent="0.2">
      <c r="A49" s="94"/>
      <c r="B49" s="101" t="s">
        <v>351</v>
      </c>
      <c r="C49" s="223">
        <v>0</v>
      </c>
      <c r="D49" s="223">
        <v>0</v>
      </c>
      <c r="E49" s="223">
        <v>0</v>
      </c>
      <c r="F49" s="223">
        <v>0</v>
      </c>
      <c r="G49" s="223">
        <v>0</v>
      </c>
      <c r="H49" s="223">
        <v>0</v>
      </c>
      <c r="I49" s="223">
        <v>0</v>
      </c>
      <c r="J49" s="223">
        <v>0</v>
      </c>
      <c r="K49" s="223">
        <v>0</v>
      </c>
      <c r="L49" s="223">
        <v>0</v>
      </c>
      <c r="M49" s="223">
        <v>0</v>
      </c>
      <c r="N49" s="223">
        <v>0</v>
      </c>
      <c r="O49" s="223">
        <v>0</v>
      </c>
      <c r="P49" s="223">
        <f>SUM(D49:O49)</f>
        <v>0</v>
      </c>
    </row>
    <row r="50" spans="1:16" x14ac:dyDescent="0.2">
      <c r="A50" s="94"/>
      <c r="B50" s="101" t="s">
        <v>352</v>
      </c>
      <c r="C50" s="223">
        <v>0</v>
      </c>
      <c r="D50" s="223">
        <v>0</v>
      </c>
      <c r="E50" s="223">
        <v>0</v>
      </c>
      <c r="F50" s="223">
        <v>0</v>
      </c>
      <c r="G50" s="223">
        <v>0</v>
      </c>
      <c r="H50" s="223">
        <v>0</v>
      </c>
      <c r="I50" s="223">
        <v>0</v>
      </c>
      <c r="J50" s="223">
        <v>0</v>
      </c>
      <c r="K50" s="223">
        <v>0</v>
      </c>
      <c r="L50" s="223">
        <v>0</v>
      </c>
      <c r="M50" s="223">
        <v>0</v>
      </c>
      <c r="N50" s="223">
        <v>0</v>
      </c>
      <c r="O50" s="223">
        <v>0</v>
      </c>
      <c r="P50" s="223">
        <f t="shared" si="7"/>
        <v>0</v>
      </c>
    </row>
    <row r="51" spans="1:16" x14ac:dyDescent="0.2">
      <c r="A51" s="94"/>
      <c r="B51" s="101" t="s">
        <v>353</v>
      </c>
      <c r="C51" s="223">
        <v>0</v>
      </c>
      <c r="D51" s="223">
        <v>0</v>
      </c>
      <c r="E51" s="223">
        <v>0</v>
      </c>
      <c r="F51" s="223">
        <v>0</v>
      </c>
      <c r="G51" s="223">
        <v>0</v>
      </c>
      <c r="H51" s="223">
        <v>0</v>
      </c>
      <c r="I51" s="223">
        <v>0</v>
      </c>
      <c r="J51" s="223">
        <v>0</v>
      </c>
      <c r="K51" s="223">
        <v>0</v>
      </c>
      <c r="L51" s="223">
        <v>0</v>
      </c>
      <c r="M51" s="223">
        <v>0</v>
      </c>
      <c r="N51" s="223">
        <v>0</v>
      </c>
      <c r="O51" s="223">
        <v>0</v>
      </c>
      <c r="P51" s="223">
        <f t="shared" si="7"/>
        <v>0</v>
      </c>
    </row>
    <row r="52" spans="1:16" x14ac:dyDescent="0.2">
      <c r="A52" s="94"/>
      <c r="B52" s="101" t="s">
        <v>354</v>
      </c>
      <c r="C52" s="223">
        <v>0</v>
      </c>
      <c r="D52" s="223">
        <v>0</v>
      </c>
      <c r="E52" s="223">
        <v>0</v>
      </c>
      <c r="F52" s="223">
        <v>0</v>
      </c>
      <c r="G52" s="223">
        <v>0</v>
      </c>
      <c r="H52" s="223">
        <v>0</v>
      </c>
      <c r="I52" s="223">
        <v>0</v>
      </c>
      <c r="J52" s="223">
        <v>0</v>
      </c>
      <c r="K52" s="223">
        <v>0</v>
      </c>
      <c r="L52" s="223">
        <v>0</v>
      </c>
      <c r="M52" s="223">
        <v>0</v>
      </c>
      <c r="N52" s="223">
        <v>0</v>
      </c>
      <c r="O52" s="223">
        <v>0</v>
      </c>
      <c r="P52" s="223">
        <f t="shared" si="7"/>
        <v>0</v>
      </c>
    </row>
    <row r="53" spans="1:16" x14ac:dyDescent="0.2">
      <c r="A53" s="94"/>
      <c r="B53" s="101" t="s">
        <v>355</v>
      </c>
      <c r="C53" s="223">
        <v>0</v>
      </c>
      <c r="D53" s="223">
        <v>0</v>
      </c>
      <c r="E53" s="223">
        <v>0</v>
      </c>
      <c r="F53" s="223">
        <v>0</v>
      </c>
      <c r="G53" s="223">
        <v>0</v>
      </c>
      <c r="H53" s="223">
        <v>0</v>
      </c>
      <c r="I53" s="223">
        <v>0</v>
      </c>
      <c r="J53" s="223">
        <v>0</v>
      </c>
      <c r="K53" s="223">
        <v>0</v>
      </c>
      <c r="L53" s="223">
        <v>0</v>
      </c>
      <c r="M53" s="223">
        <v>0</v>
      </c>
      <c r="N53" s="223">
        <v>0</v>
      </c>
      <c r="O53" s="223">
        <v>0</v>
      </c>
      <c r="P53" s="223">
        <f>SUM(D53:O53)</f>
        <v>0</v>
      </c>
    </row>
    <row r="54" spans="1:16" x14ac:dyDescent="0.2">
      <c r="A54" s="94"/>
      <c r="B54" s="101" t="s">
        <v>356</v>
      </c>
      <c r="C54" s="223">
        <v>0</v>
      </c>
      <c r="D54" s="223">
        <v>0</v>
      </c>
      <c r="E54" s="223">
        <v>0</v>
      </c>
      <c r="F54" s="223">
        <v>0</v>
      </c>
      <c r="G54" s="223">
        <v>0</v>
      </c>
      <c r="H54" s="223">
        <v>0</v>
      </c>
      <c r="I54" s="223">
        <v>0</v>
      </c>
      <c r="J54" s="223">
        <v>0</v>
      </c>
      <c r="K54" s="223">
        <v>0</v>
      </c>
      <c r="L54" s="223">
        <v>0</v>
      </c>
      <c r="M54" s="223">
        <v>0</v>
      </c>
      <c r="N54" s="223">
        <v>0</v>
      </c>
      <c r="O54" s="223">
        <v>0</v>
      </c>
      <c r="P54" s="223">
        <f t="shared" si="7"/>
        <v>0</v>
      </c>
    </row>
    <row r="55" spans="1:16" x14ac:dyDescent="0.2">
      <c r="A55" s="94"/>
      <c r="B55" s="101" t="s">
        <v>356</v>
      </c>
      <c r="C55" s="223">
        <v>0</v>
      </c>
      <c r="D55" s="223">
        <v>0</v>
      </c>
      <c r="E55" s="223">
        <v>0</v>
      </c>
      <c r="F55" s="223">
        <v>0</v>
      </c>
      <c r="G55" s="223">
        <v>0</v>
      </c>
      <c r="H55" s="223">
        <v>0</v>
      </c>
      <c r="I55" s="223">
        <v>0</v>
      </c>
      <c r="J55" s="223">
        <v>0</v>
      </c>
      <c r="K55" s="223">
        <v>0</v>
      </c>
      <c r="L55" s="223">
        <v>0</v>
      </c>
      <c r="M55" s="223">
        <v>0</v>
      </c>
      <c r="N55" s="223">
        <v>0</v>
      </c>
      <c r="O55" s="223">
        <v>0</v>
      </c>
      <c r="P55" s="223">
        <f t="shared" si="7"/>
        <v>0</v>
      </c>
    </row>
    <row r="56" spans="1:16" x14ac:dyDescent="0.2">
      <c r="A56" s="94"/>
      <c r="B56" s="101" t="s">
        <v>356</v>
      </c>
      <c r="C56" s="223">
        <v>0</v>
      </c>
      <c r="D56" s="223">
        <v>0</v>
      </c>
      <c r="E56" s="223">
        <v>0</v>
      </c>
      <c r="F56" s="223">
        <v>0</v>
      </c>
      <c r="G56" s="223">
        <v>0</v>
      </c>
      <c r="H56" s="223">
        <v>0</v>
      </c>
      <c r="I56" s="223">
        <v>0</v>
      </c>
      <c r="J56" s="223">
        <v>0</v>
      </c>
      <c r="K56" s="223">
        <v>0</v>
      </c>
      <c r="L56" s="223">
        <v>0</v>
      </c>
      <c r="M56" s="223">
        <v>0</v>
      </c>
      <c r="N56" s="223">
        <v>0</v>
      </c>
      <c r="O56" s="223">
        <v>0</v>
      </c>
      <c r="P56" s="223">
        <f>SUM(D56:O56)</f>
        <v>0</v>
      </c>
    </row>
    <row r="57" spans="1:16" x14ac:dyDescent="0.2">
      <c r="A57" s="94"/>
      <c r="B57" s="96"/>
      <c r="C57" s="223"/>
      <c r="D57" s="223"/>
      <c r="E57" s="223"/>
      <c r="F57" s="223"/>
      <c r="G57" s="223"/>
      <c r="H57" s="223"/>
      <c r="I57" s="223"/>
      <c r="J57" s="223"/>
      <c r="K57" s="223"/>
      <c r="L57" s="223"/>
      <c r="M57" s="223"/>
      <c r="N57" s="223"/>
      <c r="O57" s="223"/>
      <c r="P57" s="223"/>
    </row>
    <row r="58" spans="1:16" x14ac:dyDescent="0.2">
      <c r="A58" s="94"/>
      <c r="B58" s="133" t="s">
        <v>357</v>
      </c>
      <c r="C58" s="224">
        <f t="shared" ref="C58:P58" si="8">SUM(C48:C56)</f>
        <v>0</v>
      </c>
      <c r="D58" s="223">
        <f t="shared" si="8"/>
        <v>0</v>
      </c>
      <c r="E58" s="223">
        <f t="shared" si="8"/>
        <v>0</v>
      </c>
      <c r="F58" s="223">
        <f t="shared" si="8"/>
        <v>0</v>
      </c>
      <c r="G58" s="223">
        <f t="shared" si="8"/>
        <v>0</v>
      </c>
      <c r="H58" s="223">
        <f t="shared" si="8"/>
        <v>0</v>
      </c>
      <c r="I58" s="223">
        <f t="shared" si="8"/>
        <v>0</v>
      </c>
      <c r="J58" s="223">
        <f t="shared" si="8"/>
        <v>0</v>
      </c>
      <c r="K58" s="223">
        <f t="shared" si="8"/>
        <v>0</v>
      </c>
      <c r="L58" s="223">
        <f t="shared" si="8"/>
        <v>0</v>
      </c>
      <c r="M58" s="223">
        <f t="shared" si="8"/>
        <v>0</v>
      </c>
      <c r="N58" s="223">
        <f t="shared" si="8"/>
        <v>0</v>
      </c>
      <c r="O58" s="223">
        <f t="shared" si="8"/>
        <v>0</v>
      </c>
      <c r="P58" s="223">
        <f t="shared" si="8"/>
        <v>0</v>
      </c>
    </row>
    <row r="59" spans="1:16" x14ac:dyDescent="0.2">
      <c r="A59" s="94"/>
      <c r="B59" s="96"/>
      <c r="C59" s="223"/>
      <c r="D59" s="223"/>
      <c r="E59" s="223"/>
      <c r="F59" s="223"/>
      <c r="G59" s="223"/>
      <c r="H59" s="223"/>
      <c r="I59" s="223"/>
      <c r="J59" s="223"/>
      <c r="K59" s="223"/>
      <c r="L59" s="223"/>
      <c r="M59" s="223"/>
      <c r="N59" s="223"/>
      <c r="O59" s="223"/>
      <c r="P59" s="223"/>
    </row>
    <row r="60" spans="1:16" x14ac:dyDescent="0.2">
      <c r="A60" s="94"/>
      <c r="B60" s="102" t="s">
        <v>358</v>
      </c>
      <c r="C60" s="223"/>
      <c r="D60" s="223">
        <f t="shared" ref="D60:O60" si="9">SUM(D58-D44)</f>
        <v>0</v>
      </c>
      <c r="E60" s="223">
        <f t="shared" si="9"/>
        <v>0</v>
      </c>
      <c r="F60" s="223">
        <f t="shared" si="9"/>
        <v>0</v>
      </c>
      <c r="G60" s="223">
        <f t="shared" si="9"/>
        <v>0</v>
      </c>
      <c r="H60" s="223">
        <f t="shared" si="9"/>
        <v>0</v>
      </c>
      <c r="I60" s="223">
        <f t="shared" si="9"/>
        <v>0</v>
      </c>
      <c r="J60" s="223">
        <f t="shared" si="9"/>
        <v>0</v>
      </c>
      <c r="K60" s="223">
        <f t="shared" si="9"/>
        <v>0</v>
      </c>
      <c r="L60" s="223">
        <f t="shared" si="9"/>
        <v>0</v>
      </c>
      <c r="M60" s="223">
        <f t="shared" si="9"/>
        <v>0</v>
      </c>
      <c r="N60" s="223">
        <f t="shared" si="9"/>
        <v>0</v>
      </c>
      <c r="O60" s="223">
        <f t="shared" si="9"/>
        <v>0</v>
      </c>
      <c r="P60" s="223"/>
    </row>
    <row r="61" spans="1:16" x14ac:dyDescent="0.2">
      <c r="A61" s="94"/>
      <c r="B61" s="96"/>
      <c r="C61" s="223"/>
      <c r="D61" s="223"/>
      <c r="E61" s="223"/>
      <c r="F61" s="223"/>
      <c r="G61" s="223"/>
      <c r="H61" s="223"/>
      <c r="I61" s="223"/>
      <c r="J61" s="223"/>
      <c r="K61" s="223"/>
      <c r="L61" s="223"/>
      <c r="M61" s="223"/>
      <c r="N61" s="223"/>
      <c r="O61" s="223"/>
      <c r="P61" s="223"/>
    </row>
    <row r="62" spans="1:16" x14ac:dyDescent="0.2">
      <c r="A62" s="94"/>
      <c r="B62" s="102" t="s">
        <v>359</v>
      </c>
      <c r="C62" s="223"/>
      <c r="D62" s="223">
        <f>SUM(D60)</f>
        <v>0</v>
      </c>
      <c r="E62" s="223">
        <f t="shared" ref="E62:O62" si="10">SUM(D62+E60)</f>
        <v>0</v>
      </c>
      <c r="F62" s="223">
        <f t="shared" si="10"/>
        <v>0</v>
      </c>
      <c r="G62" s="223">
        <f t="shared" si="10"/>
        <v>0</v>
      </c>
      <c r="H62" s="223">
        <f t="shared" si="10"/>
        <v>0</v>
      </c>
      <c r="I62" s="223">
        <f t="shared" si="10"/>
        <v>0</v>
      </c>
      <c r="J62" s="223">
        <f t="shared" si="10"/>
        <v>0</v>
      </c>
      <c r="K62" s="223">
        <f t="shared" si="10"/>
        <v>0</v>
      </c>
      <c r="L62" s="223">
        <f t="shared" si="10"/>
        <v>0</v>
      </c>
      <c r="M62" s="223">
        <f t="shared" si="10"/>
        <v>0</v>
      </c>
      <c r="N62" s="223">
        <f t="shared" si="10"/>
        <v>0</v>
      </c>
      <c r="O62" s="223">
        <f t="shared" si="10"/>
        <v>0</v>
      </c>
      <c r="P62" s="223"/>
    </row>
    <row r="65" spans="1:1" x14ac:dyDescent="0.2">
      <c r="A65" s="44" t="s">
        <v>420</v>
      </c>
    </row>
  </sheetData>
  <mergeCells count="6">
    <mergeCell ref="P7:P8"/>
    <mergeCell ref="C4:F4"/>
    <mergeCell ref="C5:F5"/>
    <mergeCell ref="A7:A8"/>
    <mergeCell ref="B7:B8"/>
    <mergeCell ref="C7:C8"/>
  </mergeCells>
  <pageMargins left="0.7" right="0.7" top="0.75" bottom="0.75" header="0.3" footer="0.3"/>
  <pageSetup paperSize="5" scale="35" orientation="landscape" r:id="rId1"/>
  <ignoredErrors>
    <ignoredError sqref="C4:C5" unlockedFormula="1"/>
    <ignoredError sqref="A11:A13 A17:A22" numberStoredAsText="1"/>
    <ignoredError sqref="P48:P53 P54:P5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B09B-393E-40DF-8800-5BBD7DEA5C81}">
  <dimension ref="A1:M53"/>
  <sheetViews>
    <sheetView showGridLines="0" tabSelected="1" workbookViewId="0">
      <selection activeCell="O9" sqref="O9"/>
    </sheetView>
  </sheetViews>
  <sheetFormatPr baseColWidth="10" defaultRowHeight="15" x14ac:dyDescent="0.2"/>
  <cols>
    <col min="1" max="1" width="1.44140625" style="11" customWidth="1"/>
    <col min="2" max="2" width="1" style="249" customWidth="1"/>
    <col min="8" max="8" width="5.44140625" customWidth="1"/>
    <col min="11" max="11" width="33.77734375" customWidth="1"/>
  </cols>
  <sheetData>
    <row r="1" spans="1:11" x14ac:dyDescent="0.2">
      <c r="A1" s="489"/>
      <c r="B1" s="490"/>
      <c r="C1" s="490"/>
      <c r="D1" s="490"/>
      <c r="E1" s="490"/>
      <c r="F1" s="490"/>
      <c r="G1" s="490"/>
      <c r="H1" s="490"/>
      <c r="I1" s="490"/>
      <c r="J1" s="490"/>
      <c r="K1" s="490"/>
    </row>
    <row r="2" spans="1:11" ht="15.75" x14ac:dyDescent="0.2">
      <c r="A2" s="12"/>
      <c r="B2" s="248"/>
      <c r="C2" s="4"/>
      <c r="D2" s="4"/>
      <c r="E2" s="4"/>
      <c r="F2" s="4"/>
      <c r="G2" s="4"/>
      <c r="H2" s="4"/>
      <c r="I2" s="4"/>
      <c r="J2" s="4"/>
      <c r="K2" s="50" t="s">
        <v>397</v>
      </c>
    </row>
    <row r="3" spans="1:11" ht="15.75" x14ac:dyDescent="0.2">
      <c r="A3" s="12"/>
      <c r="B3" s="248"/>
      <c r="C3" s="4"/>
      <c r="D3" s="4"/>
      <c r="E3" s="4"/>
      <c r="F3" s="4"/>
      <c r="G3" s="4"/>
      <c r="H3" s="4"/>
      <c r="I3" s="4"/>
      <c r="J3" s="4"/>
      <c r="K3" s="50" t="s">
        <v>401</v>
      </c>
    </row>
    <row r="4" spans="1:11" ht="15.75" x14ac:dyDescent="0.2">
      <c r="A4" s="12"/>
      <c r="B4" s="248"/>
      <c r="C4" s="4"/>
      <c r="D4" s="4"/>
      <c r="E4" s="4"/>
      <c r="F4" s="4"/>
      <c r="G4" s="4"/>
      <c r="H4" s="4"/>
      <c r="I4" s="4"/>
      <c r="J4" s="4"/>
      <c r="K4" s="50" t="s">
        <v>363</v>
      </c>
    </row>
    <row r="5" spans="1:11" x14ac:dyDescent="0.2">
      <c r="A5" s="12"/>
      <c r="B5" s="248"/>
      <c r="C5" s="4"/>
      <c r="D5" s="4"/>
      <c r="E5" s="4"/>
      <c r="F5" s="4"/>
      <c r="G5" s="4"/>
      <c r="H5" s="4"/>
      <c r="I5" s="4"/>
      <c r="J5" s="4"/>
      <c r="K5" s="4"/>
    </row>
    <row r="6" spans="1:11" x14ac:dyDescent="0.2">
      <c r="A6" s="12"/>
      <c r="B6" s="248"/>
      <c r="C6" s="4"/>
      <c r="D6" s="4"/>
      <c r="E6" s="4"/>
      <c r="F6" s="4"/>
      <c r="G6" s="4"/>
      <c r="H6" s="4"/>
      <c r="I6" s="4"/>
      <c r="J6" s="4"/>
      <c r="K6" s="4"/>
    </row>
    <row r="7" spans="1:11" x14ac:dyDescent="0.2">
      <c r="A7"/>
      <c r="B7" s="294" t="s">
        <v>390</v>
      </c>
      <c r="C7" s="4"/>
      <c r="D7" s="4"/>
      <c r="E7" s="4"/>
      <c r="F7" s="4"/>
      <c r="G7" s="4"/>
      <c r="H7" s="4"/>
      <c r="I7" s="4"/>
      <c r="J7" s="4"/>
      <c r="K7" s="4"/>
    </row>
    <row r="8" spans="1:11" x14ac:dyDescent="0.2">
      <c r="A8"/>
      <c r="B8" s="294"/>
      <c r="C8" s="4"/>
      <c r="D8" s="4"/>
      <c r="E8" s="4"/>
      <c r="F8" s="4"/>
      <c r="G8" s="4"/>
      <c r="H8" s="4"/>
      <c r="I8" s="4"/>
      <c r="J8" s="4"/>
      <c r="K8" s="4"/>
    </row>
    <row r="9" spans="1:11" s="4" customFormat="1" ht="12.75" x14ac:dyDescent="0.2">
      <c r="A9" s="19" t="s">
        <v>364</v>
      </c>
      <c r="B9" s="319"/>
      <c r="C9" s="491" t="s">
        <v>411</v>
      </c>
      <c r="D9" s="492"/>
      <c r="E9" s="492"/>
      <c r="F9" s="492"/>
      <c r="G9" s="492"/>
      <c r="H9" s="492"/>
      <c r="I9" s="492"/>
      <c r="J9" s="492"/>
      <c r="K9" s="492"/>
    </row>
    <row r="10" spans="1:11" s="4" customFormat="1" ht="12.75" x14ac:dyDescent="0.2">
      <c r="A10" s="19"/>
      <c r="B10" s="319"/>
      <c r="C10" s="492"/>
      <c r="D10" s="492"/>
      <c r="E10" s="492"/>
      <c r="F10" s="492"/>
      <c r="G10" s="492"/>
      <c r="H10" s="492"/>
      <c r="I10" s="492"/>
      <c r="J10" s="492"/>
      <c r="K10" s="492"/>
    </row>
    <row r="11" spans="1:11" s="4" customFormat="1" x14ac:dyDescent="0.2">
      <c r="A11" s="19"/>
      <c r="B11" s="319"/>
      <c r="C11" s="320"/>
      <c r="D11" s="320"/>
      <c r="E11" s="320"/>
      <c r="F11" s="320"/>
      <c r="G11" s="320"/>
      <c r="H11" s="320"/>
      <c r="I11" s="320"/>
      <c r="J11" s="320"/>
      <c r="K11" s="320"/>
    </row>
    <row r="12" spans="1:11" s="4" customFormat="1" ht="12.75" x14ac:dyDescent="0.2">
      <c r="A12" s="19" t="s">
        <v>364</v>
      </c>
      <c r="B12" s="319"/>
      <c r="C12" s="493" t="s">
        <v>423</v>
      </c>
      <c r="D12" s="493"/>
      <c r="E12" s="493"/>
      <c r="F12" s="493"/>
      <c r="G12" s="493"/>
      <c r="H12" s="493"/>
      <c r="I12" s="493"/>
      <c r="J12" s="493"/>
      <c r="K12" s="493"/>
    </row>
    <row r="13" spans="1:11" s="4" customFormat="1" ht="12.75" x14ac:dyDescent="0.2">
      <c r="A13" s="19"/>
      <c r="B13" s="319"/>
      <c r="C13" s="488"/>
      <c r="D13" s="488"/>
      <c r="E13" s="488"/>
      <c r="F13" s="488"/>
      <c r="G13" s="488"/>
      <c r="H13" s="488"/>
      <c r="I13" s="488"/>
      <c r="J13" s="488"/>
      <c r="K13" s="488"/>
    </row>
    <row r="14" spans="1:11" s="4" customFormat="1" ht="12.75" x14ac:dyDescent="0.2">
      <c r="A14" s="19"/>
      <c r="B14" s="248"/>
    </row>
    <row r="15" spans="1:11" x14ac:dyDescent="0.2">
      <c r="A15" s="12" t="s">
        <v>364</v>
      </c>
      <c r="B15" s="248" t="s">
        <v>365</v>
      </c>
      <c r="C15" s="4"/>
      <c r="D15" s="4"/>
      <c r="E15" s="4"/>
      <c r="F15" s="4"/>
      <c r="G15" s="4"/>
      <c r="H15" s="4"/>
      <c r="I15" s="4"/>
      <c r="J15" s="4"/>
      <c r="K15" s="4"/>
    </row>
    <row r="16" spans="1:11" x14ac:dyDescent="0.2">
      <c r="A16" s="12"/>
      <c r="B16" s="249" t="s">
        <v>53</v>
      </c>
      <c r="C16" s="248" t="s">
        <v>430</v>
      </c>
      <c r="D16" s="4"/>
      <c r="E16" s="4"/>
      <c r="F16" s="4"/>
      <c r="G16" s="4"/>
      <c r="H16" s="4"/>
      <c r="I16" s="4"/>
      <c r="J16" s="4"/>
      <c r="K16" s="4"/>
    </row>
    <row r="17" spans="1:13" x14ac:dyDescent="0.2">
      <c r="A17" s="12"/>
      <c r="B17" s="248"/>
      <c r="C17" s="4" t="s">
        <v>379</v>
      </c>
      <c r="D17" s="4"/>
      <c r="E17" s="4"/>
      <c r="F17" s="4"/>
      <c r="G17" s="4"/>
      <c r="H17" s="4"/>
      <c r="I17" s="4"/>
      <c r="J17" s="4"/>
      <c r="K17" s="4"/>
    </row>
    <row r="18" spans="1:13" x14ac:dyDescent="0.2">
      <c r="A18" s="12"/>
      <c r="B18" s="248" t="s">
        <v>53</v>
      </c>
      <c r="C18" s="248" t="s">
        <v>429</v>
      </c>
      <c r="D18" s="4"/>
      <c r="E18" s="4"/>
      <c r="F18" s="4"/>
      <c r="G18" s="4"/>
      <c r="H18" s="4"/>
      <c r="I18" s="4"/>
      <c r="J18" s="4"/>
      <c r="K18" s="4"/>
    </row>
    <row r="19" spans="1:13" x14ac:dyDescent="0.2">
      <c r="A19" s="12"/>
      <c r="B19" s="248" t="s">
        <v>53</v>
      </c>
      <c r="C19" s="321" t="s">
        <v>404</v>
      </c>
      <c r="D19" s="4"/>
      <c r="E19" s="4"/>
      <c r="F19" s="4"/>
      <c r="G19" s="4"/>
      <c r="H19" s="4"/>
      <c r="I19" s="4"/>
      <c r="J19" s="4"/>
      <c r="K19" s="4"/>
    </row>
    <row r="20" spans="1:13" x14ac:dyDescent="0.2">
      <c r="A20" s="12"/>
      <c r="B20" s="248" t="s">
        <v>53</v>
      </c>
      <c r="C20" s="248" t="s">
        <v>396</v>
      </c>
      <c r="D20" s="4"/>
      <c r="E20" s="4"/>
      <c r="F20" s="4"/>
      <c r="G20" s="4"/>
      <c r="H20" s="4"/>
      <c r="I20" s="4"/>
      <c r="J20" s="4"/>
      <c r="K20" s="4"/>
    </row>
    <row r="21" spans="1:13" s="4" customFormat="1" ht="15" customHeight="1" x14ac:dyDescent="0.2">
      <c r="B21" s="19" t="s">
        <v>53</v>
      </c>
      <c r="C21" s="248" t="s">
        <v>412</v>
      </c>
    </row>
    <row r="22" spans="1:13" s="4" customFormat="1" ht="12.75" x14ac:dyDescent="0.2">
      <c r="A22" s="165"/>
      <c r="B22" s="248"/>
      <c r="C22" s="165" t="s">
        <v>413</v>
      </c>
      <c r="D22" s="345" t="s">
        <v>414</v>
      </c>
      <c r="E22" s="345"/>
      <c r="F22" s="345"/>
      <c r="G22" s="345"/>
      <c r="H22" s="345"/>
      <c r="I22" s="345"/>
      <c r="J22" s="345"/>
      <c r="K22" s="345"/>
      <c r="L22" s="345"/>
      <c r="M22" s="345"/>
    </row>
    <row r="23" spans="1:13" s="4" customFormat="1" ht="12.75" x14ac:dyDescent="0.2">
      <c r="A23" s="165"/>
      <c r="C23" s="165" t="s">
        <v>415</v>
      </c>
      <c r="D23" s="491" t="s">
        <v>416</v>
      </c>
      <c r="E23" s="492"/>
      <c r="F23" s="492"/>
      <c r="G23" s="492"/>
      <c r="H23" s="492"/>
      <c r="I23" s="492"/>
      <c r="J23" s="492"/>
      <c r="K23" s="492"/>
    </row>
    <row r="24" spans="1:13" s="4" customFormat="1" ht="12.75" x14ac:dyDescent="0.2">
      <c r="A24" s="165"/>
      <c r="C24" s="165"/>
      <c r="D24" s="490"/>
      <c r="E24" s="490"/>
      <c r="F24" s="490"/>
      <c r="G24" s="490"/>
      <c r="H24" s="490"/>
      <c r="I24" s="490"/>
      <c r="J24" s="490"/>
      <c r="K24" s="490"/>
    </row>
    <row r="25" spans="1:13" s="4" customFormat="1" x14ac:dyDescent="0.2">
      <c r="A25" s="280"/>
      <c r="B25" s="322"/>
      <c r="C25" s="165" t="s">
        <v>417</v>
      </c>
      <c r="D25" s="345" t="s">
        <v>418</v>
      </c>
      <c r="E25" s="345"/>
      <c r="F25" s="345"/>
      <c r="G25" s="345"/>
      <c r="H25" s="345"/>
      <c r="I25" s="345"/>
      <c r="J25" s="345"/>
      <c r="K25" s="345"/>
      <c r="L25" s="345"/>
      <c r="M25" s="345"/>
    </row>
    <row r="26" spans="1:13" x14ac:dyDescent="0.2">
      <c r="A26" s="12"/>
      <c r="B26" s="248"/>
      <c r="C26" s="4"/>
      <c r="D26" s="4"/>
      <c r="E26" s="4"/>
      <c r="F26" s="4"/>
      <c r="G26" s="4"/>
      <c r="H26" s="4"/>
      <c r="I26" s="4"/>
      <c r="J26" s="4"/>
      <c r="K26" s="4"/>
    </row>
    <row r="27" spans="1:13" x14ac:dyDescent="0.2">
      <c r="A27" s="12" t="s">
        <v>364</v>
      </c>
      <c r="B27" s="248" t="s">
        <v>371</v>
      </c>
      <c r="C27" s="4"/>
      <c r="D27" s="4"/>
      <c r="E27" s="4"/>
      <c r="F27" s="4"/>
      <c r="G27" s="4"/>
      <c r="H27" s="4"/>
      <c r="I27" s="4"/>
      <c r="J27" s="4"/>
      <c r="K27" s="4"/>
    </row>
    <row r="28" spans="1:13" x14ac:dyDescent="0.2">
      <c r="A28" s="12"/>
      <c r="B28" s="248" t="s">
        <v>53</v>
      </c>
      <c r="C28" s="4" t="s">
        <v>432</v>
      </c>
      <c r="D28" s="4"/>
      <c r="E28" s="4"/>
      <c r="F28" s="4"/>
      <c r="G28" s="4"/>
      <c r="H28" s="4"/>
      <c r="I28" s="4"/>
      <c r="J28" s="4"/>
      <c r="K28" s="4"/>
    </row>
    <row r="29" spans="1:13" x14ac:dyDescent="0.2">
      <c r="A29" s="12"/>
      <c r="B29" s="248"/>
      <c r="C29" s="4"/>
      <c r="D29" s="4"/>
      <c r="E29" s="4"/>
      <c r="F29" s="4"/>
      <c r="G29" s="4"/>
      <c r="H29" s="4"/>
      <c r="I29" s="4"/>
      <c r="J29" s="4"/>
      <c r="K29" s="4"/>
    </row>
    <row r="30" spans="1:13" x14ac:dyDescent="0.2">
      <c r="A30" s="12" t="s">
        <v>364</v>
      </c>
      <c r="B30" s="248" t="s">
        <v>419</v>
      </c>
      <c r="D30" s="4"/>
      <c r="E30" s="4"/>
      <c r="F30" s="4"/>
      <c r="G30" s="4"/>
      <c r="H30" s="4"/>
      <c r="I30" s="4"/>
      <c r="J30" s="4"/>
      <c r="K30" s="4"/>
    </row>
    <row r="31" spans="1:13" x14ac:dyDescent="0.2">
      <c r="A31" s="12"/>
      <c r="B31" s="248" t="s">
        <v>53</v>
      </c>
      <c r="C31" s="248" t="s">
        <v>391</v>
      </c>
      <c r="D31" s="4"/>
      <c r="E31" s="4"/>
      <c r="F31" s="4"/>
      <c r="G31" s="4"/>
      <c r="H31" s="4"/>
      <c r="I31" s="4"/>
      <c r="J31" s="4"/>
      <c r="K31" s="4"/>
    </row>
    <row r="32" spans="1:13" s="4" customFormat="1" ht="12.75" x14ac:dyDescent="0.2">
      <c r="A32" s="19"/>
      <c r="B32" s="4" t="s">
        <v>53</v>
      </c>
      <c r="C32" s="487" t="s">
        <v>431</v>
      </c>
      <c r="D32" s="488"/>
      <c r="E32" s="488"/>
      <c r="F32" s="488"/>
      <c r="G32" s="488"/>
      <c r="H32" s="488"/>
      <c r="I32" s="488"/>
      <c r="J32" s="488"/>
      <c r="K32" s="488"/>
    </row>
    <row r="33" spans="1:11" s="4" customFormat="1" ht="12.75" x14ac:dyDescent="0.2">
      <c r="A33" s="19"/>
      <c r="C33" s="488"/>
      <c r="D33" s="488"/>
      <c r="E33" s="488"/>
      <c r="F33" s="488"/>
      <c r="G33" s="488"/>
      <c r="H33" s="488"/>
      <c r="I33" s="488"/>
      <c r="J33" s="488"/>
      <c r="K33" s="488"/>
    </row>
    <row r="34" spans="1:11" x14ac:dyDescent="0.2">
      <c r="A34" s="12"/>
      <c r="B34" s="248"/>
      <c r="C34" s="4"/>
      <c r="D34" s="4"/>
      <c r="E34" s="4"/>
      <c r="F34" s="4"/>
      <c r="G34" s="4"/>
      <c r="H34" s="4"/>
      <c r="I34" s="4"/>
      <c r="J34" s="4"/>
      <c r="K34" s="4"/>
    </row>
    <row r="35" spans="1:11" x14ac:dyDescent="0.2">
      <c r="A35" s="12" t="s">
        <v>364</v>
      </c>
      <c r="B35" s="248" t="s">
        <v>372</v>
      </c>
      <c r="C35" s="4"/>
      <c r="D35" s="4"/>
      <c r="E35" s="4"/>
      <c r="F35" s="4"/>
      <c r="G35" s="4"/>
      <c r="H35" s="4"/>
      <c r="I35" s="4"/>
      <c r="J35" s="4"/>
      <c r="K35" s="4"/>
    </row>
    <row r="36" spans="1:11" x14ac:dyDescent="0.2">
      <c r="A36" s="12"/>
      <c r="B36" s="248" t="s">
        <v>53</v>
      </c>
      <c r="C36" s="4" t="s">
        <v>367</v>
      </c>
      <c r="D36" s="4"/>
      <c r="E36" s="4"/>
      <c r="F36" s="4"/>
      <c r="G36" s="4"/>
      <c r="H36" s="4"/>
      <c r="I36" s="4"/>
      <c r="J36" s="4"/>
      <c r="K36" s="4"/>
    </row>
    <row r="37" spans="1:11" x14ac:dyDescent="0.2">
      <c r="A37" s="12"/>
      <c r="B37" s="248" t="s">
        <v>53</v>
      </c>
      <c r="C37" s="248" t="s">
        <v>392</v>
      </c>
      <c r="D37" s="4"/>
      <c r="E37" s="4"/>
      <c r="F37" s="4"/>
      <c r="G37" s="4"/>
      <c r="H37" s="4"/>
      <c r="I37" s="4"/>
      <c r="J37" s="4"/>
      <c r="K37" s="4"/>
    </row>
    <row r="38" spans="1:11" x14ac:dyDescent="0.2">
      <c r="A38" s="12"/>
      <c r="B38" s="248"/>
      <c r="C38" s="248"/>
      <c r="D38" s="4"/>
      <c r="E38" s="4"/>
      <c r="F38" s="4"/>
      <c r="G38" s="4"/>
      <c r="H38" s="4"/>
      <c r="I38" s="4"/>
      <c r="J38" s="4"/>
      <c r="K38" s="4"/>
    </row>
    <row r="39" spans="1:11" x14ac:dyDescent="0.2">
      <c r="A39" s="12" t="s">
        <v>364</v>
      </c>
      <c r="B39" s="248" t="s">
        <v>366</v>
      </c>
      <c r="C39" s="4"/>
      <c r="D39" s="4"/>
      <c r="E39" s="4"/>
      <c r="F39" s="4"/>
      <c r="G39" s="4"/>
      <c r="H39" s="4"/>
      <c r="I39" s="4"/>
      <c r="J39" s="4"/>
      <c r="K39" s="4"/>
    </row>
    <row r="40" spans="1:11" x14ac:dyDescent="0.2">
      <c r="A40" s="12"/>
      <c r="C40" s="4"/>
      <c r="D40" s="4"/>
      <c r="E40" s="4"/>
      <c r="F40" s="4"/>
      <c r="G40" s="4"/>
      <c r="H40" s="4"/>
      <c r="I40" s="4"/>
      <c r="J40" s="4"/>
      <c r="K40" s="4"/>
    </row>
    <row r="41" spans="1:11" x14ac:dyDescent="0.2">
      <c r="A41" s="12" t="s">
        <v>364</v>
      </c>
      <c r="B41" s="248" t="s">
        <v>368</v>
      </c>
      <c r="C41" s="4"/>
      <c r="D41" s="4"/>
      <c r="E41" s="4"/>
      <c r="F41" s="4"/>
      <c r="G41" s="4"/>
      <c r="H41" s="4"/>
      <c r="I41" s="4"/>
      <c r="J41" s="4"/>
      <c r="K41" s="4"/>
    </row>
    <row r="43" spans="1:11" x14ac:dyDescent="0.2">
      <c r="A43" s="323" t="s">
        <v>364</v>
      </c>
      <c r="B43" s="123" t="s">
        <v>369</v>
      </c>
    </row>
    <row r="44" spans="1:11" x14ac:dyDescent="0.2">
      <c r="A44" s="4"/>
      <c r="B44" s="7" t="s">
        <v>53</v>
      </c>
      <c r="C44" s="4" t="s">
        <v>394</v>
      </c>
    </row>
    <row r="45" spans="1:11" x14ac:dyDescent="0.2">
      <c r="B45" s="7" t="s">
        <v>53</v>
      </c>
      <c r="C45" s="4" t="s">
        <v>370</v>
      </c>
    </row>
    <row r="46" spans="1:11" x14ac:dyDescent="0.2">
      <c r="B46" s="7" t="s">
        <v>53</v>
      </c>
      <c r="C46" s="4" t="s">
        <v>378</v>
      </c>
    </row>
    <row r="47" spans="1:11" x14ac:dyDescent="0.2">
      <c r="B47" s="7"/>
    </row>
    <row r="48" spans="1:11" x14ac:dyDescent="0.2">
      <c r="A48" s="19" t="s">
        <v>364</v>
      </c>
      <c r="B48" s="4" t="s">
        <v>393</v>
      </c>
      <c r="C48" s="4"/>
      <c r="D48" s="248"/>
      <c r="E48" s="4"/>
      <c r="F48" s="4"/>
      <c r="G48" s="4"/>
      <c r="H48" s="4"/>
      <c r="I48" s="4"/>
      <c r="J48" s="4"/>
    </row>
    <row r="49" spans="1:13" x14ac:dyDescent="0.2">
      <c r="A49" s="19"/>
      <c r="B49" s="4" t="s">
        <v>53</v>
      </c>
      <c r="C49" s="4" t="s">
        <v>425</v>
      </c>
      <c r="D49" s="248"/>
      <c r="E49" s="4"/>
      <c r="F49" s="4"/>
      <c r="G49" s="4"/>
      <c r="H49" s="4"/>
      <c r="I49" s="4"/>
      <c r="J49" s="4"/>
    </row>
    <row r="50" spans="1:13" x14ac:dyDescent="0.2">
      <c r="A50" s="19"/>
      <c r="B50" s="4"/>
      <c r="C50" s="4" t="s">
        <v>424</v>
      </c>
      <c r="D50" s="248"/>
      <c r="E50" s="4"/>
      <c r="F50" s="4"/>
      <c r="G50" s="4"/>
      <c r="H50" s="4"/>
      <c r="I50" s="4"/>
      <c r="J50" s="4"/>
      <c r="M50" s="4"/>
    </row>
    <row r="51" spans="1:13" x14ac:dyDescent="0.2">
      <c r="A51"/>
      <c r="B51"/>
      <c r="M51" s="4"/>
    </row>
    <row r="52" spans="1:13" x14ac:dyDescent="0.2">
      <c r="M52" s="4"/>
    </row>
    <row r="53" spans="1:13" x14ac:dyDescent="0.2">
      <c r="A53" s="301" t="s">
        <v>420</v>
      </c>
    </row>
  </sheetData>
  <mergeCells count="7">
    <mergeCell ref="D25:M25"/>
    <mergeCell ref="C32:K33"/>
    <mergeCell ref="A1:K1"/>
    <mergeCell ref="C9:K10"/>
    <mergeCell ref="D22:M22"/>
    <mergeCell ref="D23:K24"/>
    <mergeCell ref="C12:K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CMFREL-1750552771-5286</_dlc_DocId>
    <_dlc_DocIdUrl xmlns="dc2e72fa-f2bf-4b7e-897e-98e66666beee">
      <Url>https://telefilm.sharepoint.com/sites/TheRebrandGroup/_layouts/15/DocIdRedir.aspx?ID=CMFREL-1750552771-5286</Url>
      <Description>CMFREL-1750552771-5286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E9D44F-76BE-46C1-8EFC-8A7B3A589247}"/>
</file>

<file path=customXml/itemProps2.xml><?xml version="1.0" encoding="utf-8"?>
<ds:datastoreItem xmlns:ds="http://schemas.openxmlformats.org/officeDocument/2006/customXml" ds:itemID="{7E8C710F-ED33-4D9D-BE0A-672BD596551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6A73F00-D0B1-4585-9C7F-A6CE8031681D}">
  <ds:schemaRefs>
    <ds:schemaRef ds:uri="http://schemas.microsoft.com/sharepoint/v3/contenttype/forms"/>
  </ds:schemaRefs>
</ds:datastoreItem>
</file>

<file path=customXml/itemProps4.xml><?xml version="1.0" encoding="utf-8"?>
<ds:datastoreItem xmlns:ds="http://schemas.openxmlformats.org/officeDocument/2006/customXml" ds:itemID="{E740FB29-F1C1-4D5F-87BA-C2E8DA597E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Sommaire (protégé)</vt:lpstr>
      <vt:lpstr>Détail</vt:lpstr>
      <vt:lpstr>Mouv. trés.</vt:lpstr>
      <vt:lpstr>Instructions</vt:lpstr>
      <vt:lpstr>Détail!Print_Area</vt:lpstr>
      <vt:lpstr>'Sommaire (protégé)'!Print_Area</vt:lpstr>
      <vt:lpstr>Détail!Print_Titles</vt:lpstr>
      <vt:lpstr>Détail!test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Deschênes, Michelle (MTL)</dc:creator>
  <cp:keywords/>
  <dc:description/>
  <cp:lastModifiedBy>Beliveau, Elaine (MTL)</cp:lastModifiedBy>
  <cp:revision/>
  <cp:lastPrinted>2024-07-26T19:33:05Z</cp:lastPrinted>
  <dcterms:created xsi:type="dcterms:W3CDTF">2004-11-22T17:14:34Z</dcterms:created>
  <dcterms:modified xsi:type="dcterms:W3CDTF">2025-04-22T15:49:27Z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244688dd-c551-4f8a-8953-d02914885f61</vt:lpwstr>
  </property>
</Properties>
</file>