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xl/comments1.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telefilm-my.sharepoint.com/personal/elaine_beliveau_telefilm_ca/Documents/Relaunch 25-26/d_Iteration/Itération franco/"/>
    </mc:Choice>
  </mc:AlternateContent>
  <xr:revisionPtr revIDLastSave="37" documentId="8_{5B33A482-09C8-4140-AA18-E5E458747520}" xr6:coauthVersionLast="47" xr6:coauthVersionMax="47" xr10:uidLastSave="{E022940A-6D1D-4177-9E64-0AD5E079A563}"/>
  <bookViews>
    <workbookView xWindow="-120" yWindow="-120" windowWidth="29040" windowHeight="15840" tabRatio="684" activeTab="3" xr2:uid="{00000000-000D-0000-FFFF-FFFF00000000}"/>
  </bookViews>
  <sheets>
    <sheet name="Sommaire (protégé)" sheetId="2" r:id="rId1"/>
    <sheet name="Détail" sheetId="3" r:id="rId2"/>
    <sheet name="Mouv. trés." sheetId="4" r:id="rId3"/>
    <sheet name="Instructions" sheetId="5" r:id="rId4"/>
  </sheets>
  <definedNames>
    <definedName name="Print_Area" localSheetId="1">Détail!$A$9:$AB$220</definedName>
    <definedName name="Print_Area" localSheetId="0">'Sommaire (protégé)'!$A$10:$H$58</definedName>
    <definedName name="Print_Titles" localSheetId="1">Détail!$20:$21</definedName>
    <definedName name="test" localSheetId="1">Détail!$A$18:$N$218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18" i="3" l="1"/>
  <c r="Q218" i="3"/>
  <c r="P218" i="3"/>
  <c r="Y190" i="3"/>
  <c r="X190" i="3"/>
  <c r="V190" i="3"/>
  <c r="U190" i="3"/>
  <c r="T190" i="3"/>
  <c r="R190" i="3"/>
  <c r="O190" i="3"/>
  <c r="Y189" i="3"/>
  <c r="X189" i="3"/>
  <c r="V189" i="3"/>
  <c r="U189" i="3"/>
  <c r="T189" i="3"/>
  <c r="R189" i="3"/>
  <c r="O189" i="3"/>
  <c r="Y188" i="3"/>
  <c r="X188" i="3"/>
  <c r="V188" i="3"/>
  <c r="U188" i="3"/>
  <c r="T188" i="3"/>
  <c r="R188" i="3"/>
  <c r="O188" i="3"/>
  <c r="Y187" i="3"/>
  <c r="X187" i="3"/>
  <c r="V187" i="3"/>
  <c r="U187" i="3"/>
  <c r="T187" i="3"/>
  <c r="R187" i="3"/>
  <c r="O187" i="3"/>
  <c r="Y186" i="3"/>
  <c r="X186" i="3"/>
  <c r="V186" i="3"/>
  <c r="U186" i="3"/>
  <c r="T186" i="3"/>
  <c r="R186" i="3"/>
  <c r="O186" i="3"/>
  <c r="N150" i="3" l="1"/>
  <c r="N149" i="3"/>
  <c r="N148" i="3"/>
  <c r="N147" i="3"/>
  <c r="N146" i="3"/>
  <c r="N145" i="3"/>
  <c r="N144" i="3"/>
  <c r="N143" i="3"/>
  <c r="N142" i="3"/>
  <c r="N141" i="3"/>
  <c r="N140" i="3"/>
  <c r="N139" i="3"/>
  <c r="N133" i="3"/>
  <c r="N132" i="3"/>
  <c r="N131" i="3"/>
  <c r="N130" i="3"/>
  <c r="N129" i="3"/>
  <c r="N128" i="3"/>
  <c r="N127" i="3"/>
  <c r="N126" i="3" l="1"/>
  <c r="P42" i="4" l="1"/>
  <c r="C6" i="2"/>
  <c r="C7" i="2" l="1"/>
  <c r="D5" i="4"/>
  <c r="H76" i="3"/>
  <c r="N76" i="3" s="1"/>
  <c r="Y76" i="3"/>
  <c r="X76" i="3"/>
  <c r="V76" i="3"/>
  <c r="U76" i="3"/>
  <c r="T76" i="3"/>
  <c r="R76" i="3"/>
  <c r="O191" i="3"/>
  <c r="O76" i="3" l="1"/>
  <c r="Y24" i="3" l="1"/>
  <c r="X24" i="3"/>
  <c r="V24" i="3"/>
  <c r="U24" i="3"/>
  <c r="T24" i="3"/>
  <c r="R24" i="3"/>
  <c r="O22" i="3"/>
  <c r="O209" i="3"/>
  <c r="O208" i="3"/>
  <c r="O207" i="3"/>
  <c r="O205" i="3"/>
  <c r="O204" i="3"/>
  <c r="O202" i="3"/>
  <c r="O185" i="3"/>
  <c r="O184" i="3"/>
  <c r="O183" i="3"/>
  <c r="O182" i="3"/>
  <c r="O181" i="3"/>
  <c r="O180" i="3"/>
  <c r="O179" i="3"/>
  <c r="O178" i="3"/>
  <c r="O177" i="3"/>
  <c r="O176" i="3"/>
  <c r="O170" i="3"/>
  <c r="O169" i="3"/>
  <c r="O168" i="3"/>
  <c r="O167" i="3"/>
  <c r="O166" i="3"/>
  <c r="O165" i="3"/>
  <c r="O164" i="3"/>
  <c r="O163" i="3"/>
  <c r="O162" i="3"/>
  <c r="O150" i="3"/>
  <c r="O149" i="3"/>
  <c r="O148" i="3"/>
  <c r="O147" i="3"/>
  <c r="O146" i="3"/>
  <c r="O145" i="3"/>
  <c r="O144" i="3"/>
  <c r="O143" i="3"/>
  <c r="O142" i="3"/>
  <c r="O141" i="3"/>
  <c r="O140" i="3"/>
  <c r="O139" i="3"/>
  <c r="O133" i="3"/>
  <c r="O132" i="3"/>
  <c r="O131" i="3"/>
  <c r="O130" i="3"/>
  <c r="O129" i="3"/>
  <c r="O128" i="3"/>
  <c r="O127" i="3"/>
  <c r="O126" i="3"/>
  <c r="O35" i="3"/>
  <c r="O34" i="3"/>
  <c r="O33" i="3"/>
  <c r="O32" i="3"/>
  <c r="O31" i="3"/>
  <c r="Y215" i="3" l="1"/>
  <c r="X215" i="3"/>
  <c r="T215" i="3"/>
  <c r="Q21" i="3" l="1"/>
  <c r="P21" i="3"/>
  <c r="Q29" i="3"/>
  <c r="P29" i="3"/>
  <c r="Q42" i="3"/>
  <c r="P42" i="3"/>
  <c r="Q56" i="3"/>
  <c r="P56" i="3"/>
  <c r="Q70" i="3"/>
  <c r="P70" i="3"/>
  <c r="Q82" i="3"/>
  <c r="P82" i="3"/>
  <c r="Q95" i="3"/>
  <c r="P95" i="3"/>
  <c r="Q103" i="3"/>
  <c r="P103" i="3"/>
  <c r="Q110" i="3"/>
  <c r="P110" i="3"/>
  <c r="Q125" i="3"/>
  <c r="P125" i="3"/>
  <c r="Q138" i="3"/>
  <c r="P138" i="3"/>
  <c r="Q161" i="3"/>
  <c r="P161" i="3"/>
  <c r="Q175" i="3"/>
  <c r="P175" i="3"/>
  <c r="Q201" i="3"/>
  <c r="P201" i="3"/>
  <c r="Q214" i="3"/>
  <c r="P214" i="3"/>
  <c r="N192" i="3"/>
  <c r="K10" i="2"/>
  <c r="J10" i="2"/>
  <c r="K9" i="2"/>
  <c r="J9" i="2"/>
  <c r="D6" i="4"/>
  <c r="D4" i="4"/>
  <c r="I224" i="3"/>
  <c r="G224" i="3"/>
  <c r="I222" i="3"/>
  <c r="G222" i="3"/>
  <c r="C8" i="2"/>
  <c r="H118" i="3" l="1"/>
  <c r="H117" i="3"/>
  <c r="H116" i="3"/>
  <c r="H115" i="3"/>
  <c r="H114" i="3"/>
  <c r="H113" i="3"/>
  <c r="H112" i="3"/>
  <c r="H111" i="3"/>
  <c r="H105" i="3"/>
  <c r="H104" i="3"/>
  <c r="H98" i="3"/>
  <c r="H97" i="3"/>
  <c r="H96" i="3"/>
  <c r="H90" i="3"/>
  <c r="H89" i="3"/>
  <c r="H88" i="3"/>
  <c r="H87" i="3"/>
  <c r="H86" i="3"/>
  <c r="H85" i="3"/>
  <c r="H84" i="3"/>
  <c r="H83" i="3"/>
  <c r="H77" i="3"/>
  <c r="H75" i="3"/>
  <c r="H74" i="3"/>
  <c r="H73" i="3"/>
  <c r="H72" i="3"/>
  <c r="H71" i="3"/>
  <c r="H65" i="3"/>
  <c r="H64" i="3"/>
  <c r="H63" i="3"/>
  <c r="H62" i="3"/>
  <c r="H61" i="3"/>
  <c r="H60" i="3"/>
  <c r="H59" i="3"/>
  <c r="H58" i="3"/>
  <c r="H57" i="3"/>
  <c r="H51" i="3"/>
  <c r="H50" i="3"/>
  <c r="H49" i="3"/>
  <c r="H48" i="3"/>
  <c r="H47" i="3"/>
  <c r="H46" i="3"/>
  <c r="H45" i="3"/>
  <c r="H44" i="3"/>
  <c r="O113" i="3" l="1"/>
  <c r="N113" i="3"/>
  <c r="O61" i="3"/>
  <c r="N61" i="3"/>
  <c r="O114" i="3"/>
  <c r="N114" i="3"/>
  <c r="O88" i="3"/>
  <c r="N88" i="3"/>
  <c r="O112" i="3"/>
  <c r="N112" i="3"/>
  <c r="O63" i="3"/>
  <c r="N63" i="3"/>
  <c r="O51" i="3"/>
  <c r="N51" i="3"/>
  <c r="O57" i="3"/>
  <c r="N57" i="3"/>
  <c r="O84" i="3"/>
  <c r="N84" i="3"/>
  <c r="O97" i="3"/>
  <c r="N97" i="3"/>
  <c r="O115" i="3"/>
  <c r="N115" i="3"/>
  <c r="O74" i="3"/>
  <c r="N74" i="3"/>
  <c r="O75" i="3"/>
  <c r="N75" i="3"/>
  <c r="O90" i="3"/>
  <c r="N90" i="3"/>
  <c r="O96" i="3"/>
  <c r="N96" i="3"/>
  <c r="O45" i="3"/>
  <c r="N45" i="3"/>
  <c r="O58" i="3"/>
  <c r="N58" i="3"/>
  <c r="O71" i="3"/>
  <c r="N71" i="3"/>
  <c r="O85" i="3"/>
  <c r="N85" i="3"/>
  <c r="O98" i="3"/>
  <c r="N98" i="3"/>
  <c r="O116" i="3"/>
  <c r="N116" i="3"/>
  <c r="O111" i="3"/>
  <c r="N111" i="3"/>
  <c r="O62" i="3"/>
  <c r="N62" i="3"/>
  <c r="O77" i="3"/>
  <c r="N77" i="3"/>
  <c r="O83" i="3"/>
  <c r="N83" i="3"/>
  <c r="O46" i="3"/>
  <c r="N46" i="3"/>
  <c r="O59" i="3"/>
  <c r="N59" i="3"/>
  <c r="O72" i="3"/>
  <c r="N72" i="3"/>
  <c r="O86" i="3"/>
  <c r="N86" i="3"/>
  <c r="O104" i="3"/>
  <c r="N104" i="3"/>
  <c r="O117" i="3"/>
  <c r="N117" i="3"/>
  <c r="O48" i="3"/>
  <c r="N48" i="3"/>
  <c r="O49" i="3"/>
  <c r="N49" i="3"/>
  <c r="O89" i="3"/>
  <c r="N89" i="3"/>
  <c r="O50" i="3"/>
  <c r="N50" i="3"/>
  <c r="O64" i="3"/>
  <c r="N64" i="3"/>
  <c r="O65" i="3"/>
  <c r="N65" i="3"/>
  <c r="O47" i="3"/>
  <c r="N47" i="3"/>
  <c r="O60" i="3"/>
  <c r="N60" i="3"/>
  <c r="O73" i="3"/>
  <c r="N73" i="3"/>
  <c r="O87" i="3"/>
  <c r="N87" i="3"/>
  <c r="O105" i="3"/>
  <c r="N105" i="3"/>
  <c r="O118" i="3"/>
  <c r="N118" i="3"/>
  <c r="O44" i="3"/>
  <c r="N44" i="3"/>
  <c r="Q25" i="3"/>
  <c r="P25" i="3"/>
  <c r="R23" i="3"/>
  <c r="R25" i="3" s="1"/>
  <c r="R216" i="3"/>
  <c r="R215" i="3"/>
  <c r="Q210" i="3"/>
  <c r="P210" i="3"/>
  <c r="R209" i="3"/>
  <c r="R208" i="3"/>
  <c r="R207" i="3"/>
  <c r="R205" i="3"/>
  <c r="R204" i="3"/>
  <c r="R202" i="3"/>
  <c r="Q192" i="3"/>
  <c r="P192" i="3"/>
  <c r="R191" i="3"/>
  <c r="R185" i="3"/>
  <c r="R184" i="3"/>
  <c r="R183" i="3"/>
  <c r="R182" i="3"/>
  <c r="R181" i="3"/>
  <c r="R180" i="3"/>
  <c r="R179" i="3"/>
  <c r="R178" i="3"/>
  <c r="R177" i="3"/>
  <c r="R176" i="3"/>
  <c r="Q171" i="3"/>
  <c r="P171" i="3"/>
  <c r="R170" i="3"/>
  <c r="R169" i="3"/>
  <c r="R168" i="3"/>
  <c r="R167" i="3"/>
  <c r="R166" i="3"/>
  <c r="R165" i="3"/>
  <c r="R164" i="3"/>
  <c r="R163" i="3"/>
  <c r="R162" i="3"/>
  <c r="Q151" i="3"/>
  <c r="P151" i="3"/>
  <c r="R150" i="3"/>
  <c r="R149" i="3"/>
  <c r="R148" i="3"/>
  <c r="R147" i="3"/>
  <c r="R146" i="3"/>
  <c r="R145" i="3"/>
  <c r="R144" i="3"/>
  <c r="R143" i="3"/>
  <c r="R142" i="3"/>
  <c r="R141" i="3"/>
  <c r="R140" i="3"/>
  <c r="R139" i="3"/>
  <c r="Q134" i="3"/>
  <c r="P134" i="3"/>
  <c r="R133" i="3"/>
  <c r="R132" i="3"/>
  <c r="R131" i="3"/>
  <c r="R130" i="3"/>
  <c r="R129" i="3"/>
  <c r="R128" i="3"/>
  <c r="R127" i="3"/>
  <c r="R126" i="3"/>
  <c r="Q119" i="3"/>
  <c r="P119" i="3"/>
  <c r="R118" i="3"/>
  <c r="R117" i="3"/>
  <c r="R116" i="3"/>
  <c r="R115" i="3"/>
  <c r="R114" i="3"/>
  <c r="R113" i="3"/>
  <c r="R112" i="3"/>
  <c r="R111" i="3"/>
  <c r="Q106" i="3"/>
  <c r="P106" i="3"/>
  <c r="R105" i="3"/>
  <c r="R104" i="3"/>
  <c r="Q99" i="3"/>
  <c r="P99" i="3"/>
  <c r="R98" i="3"/>
  <c r="R97" i="3"/>
  <c r="R96" i="3"/>
  <c r="Q91" i="3"/>
  <c r="P91" i="3"/>
  <c r="R90" i="3"/>
  <c r="R89" i="3"/>
  <c r="R88" i="3"/>
  <c r="R87" i="3"/>
  <c r="R86" i="3"/>
  <c r="R85" i="3"/>
  <c r="R84" i="3"/>
  <c r="R83" i="3"/>
  <c r="Q78" i="3"/>
  <c r="P78" i="3"/>
  <c r="R77" i="3"/>
  <c r="R75" i="3"/>
  <c r="R74" i="3"/>
  <c r="R73" i="3"/>
  <c r="R72" i="3"/>
  <c r="R71" i="3"/>
  <c r="Q66" i="3"/>
  <c r="P66" i="3"/>
  <c r="R65" i="3"/>
  <c r="R64" i="3"/>
  <c r="R63" i="3"/>
  <c r="R62" i="3"/>
  <c r="R61" i="3"/>
  <c r="R60" i="3"/>
  <c r="R59" i="3"/>
  <c r="R58" i="3"/>
  <c r="R57" i="3"/>
  <c r="Q52" i="3"/>
  <c r="P52" i="3"/>
  <c r="R51" i="3"/>
  <c r="R50" i="3"/>
  <c r="R49" i="3"/>
  <c r="R48" i="3"/>
  <c r="R47" i="3"/>
  <c r="R46" i="3"/>
  <c r="R45" i="3"/>
  <c r="R44" i="3"/>
  <c r="Q36" i="3"/>
  <c r="P36" i="3"/>
  <c r="R35" i="3"/>
  <c r="R34" i="3"/>
  <c r="R33" i="3"/>
  <c r="R32" i="3"/>
  <c r="R31" i="3"/>
  <c r="R106" i="3" l="1"/>
  <c r="R192" i="3"/>
  <c r="R78" i="3"/>
  <c r="R52" i="3"/>
  <c r="R134" i="3"/>
  <c r="R151" i="3"/>
  <c r="R66" i="3"/>
  <c r="R91" i="3"/>
  <c r="R119" i="3"/>
  <c r="R36" i="3"/>
  <c r="R171" i="3"/>
  <c r="R210" i="3"/>
  <c r="Q153" i="3"/>
  <c r="R99" i="3"/>
  <c r="P153" i="3"/>
  <c r="R153" i="3" l="1"/>
  <c r="U215" i="3"/>
  <c r="V215" i="3"/>
  <c r="T216" i="3"/>
  <c r="U216" i="3"/>
  <c r="V216" i="3"/>
  <c r="N224" i="3"/>
  <c r="N222" i="3"/>
  <c r="E49" i="2" l="1"/>
  <c r="E47" i="2"/>
  <c r="K41" i="2"/>
  <c r="J41" i="2"/>
  <c r="K40" i="2"/>
  <c r="J40" i="2"/>
  <c r="K32" i="2"/>
  <c r="J22" i="2"/>
  <c r="K21" i="2"/>
  <c r="J18" i="2"/>
  <c r="C49" i="2"/>
  <c r="C47" i="2"/>
  <c r="K12" i="2"/>
  <c r="J12" i="2"/>
  <c r="J36" i="2"/>
  <c r="J37" i="2" s="1"/>
  <c r="K33" i="2"/>
  <c r="J33" i="2"/>
  <c r="J32" i="2"/>
  <c r="K26" i="2"/>
  <c r="J26" i="2"/>
  <c r="K25" i="2"/>
  <c r="J25" i="2"/>
  <c r="K22" i="2"/>
  <c r="J21" i="2"/>
  <c r="K20" i="2"/>
  <c r="J20" i="2"/>
  <c r="K19" i="2"/>
  <c r="J19" i="2"/>
  <c r="K18" i="2"/>
  <c r="K17" i="2"/>
  <c r="J17" i="2"/>
  <c r="K16" i="2"/>
  <c r="J16" i="2"/>
  <c r="N25" i="3"/>
  <c r="J13" i="2"/>
  <c r="K13" i="2" l="1"/>
  <c r="K14" i="2" s="1"/>
  <c r="J14" i="2"/>
  <c r="J27" i="2"/>
  <c r="J23" i="2"/>
  <c r="K34" i="2"/>
  <c r="K23" i="2"/>
  <c r="K27" i="2"/>
  <c r="J34" i="2"/>
  <c r="K36" i="2"/>
  <c r="K37" i="2" s="1"/>
  <c r="J29" i="2" l="1"/>
  <c r="K43" i="2"/>
  <c r="H49" i="2" s="1"/>
  <c r="J43" i="2"/>
  <c r="H47" i="2" s="1"/>
  <c r="K29" i="2"/>
  <c r="T177" i="3" l="1"/>
  <c r="U177" i="3"/>
  <c r="V177" i="3"/>
  <c r="X177" i="3"/>
  <c r="Y177" i="3"/>
  <c r="T178" i="3"/>
  <c r="U178" i="3"/>
  <c r="V178" i="3"/>
  <c r="X178" i="3"/>
  <c r="Y178" i="3"/>
  <c r="T179" i="3"/>
  <c r="U179" i="3"/>
  <c r="V179" i="3"/>
  <c r="X179" i="3"/>
  <c r="Y179" i="3"/>
  <c r="T180" i="3"/>
  <c r="U180" i="3"/>
  <c r="V180" i="3"/>
  <c r="X180" i="3"/>
  <c r="Y180" i="3"/>
  <c r="T181" i="3"/>
  <c r="U181" i="3"/>
  <c r="V181" i="3"/>
  <c r="X181" i="3"/>
  <c r="Y181" i="3"/>
  <c r="T182" i="3"/>
  <c r="U182" i="3"/>
  <c r="V182" i="3"/>
  <c r="X182" i="3"/>
  <c r="Y182" i="3"/>
  <c r="T183" i="3"/>
  <c r="U183" i="3"/>
  <c r="V183" i="3"/>
  <c r="X183" i="3"/>
  <c r="Y183" i="3"/>
  <c r="T184" i="3"/>
  <c r="U184" i="3"/>
  <c r="V184" i="3"/>
  <c r="X184" i="3"/>
  <c r="Y184" i="3"/>
  <c r="T185" i="3"/>
  <c r="U185" i="3"/>
  <c r="V185" i="3"/>
  <c r="X185" i="3"/>
  <c r="Y185" i="3"/>
  <c r="T191" i="3"/>
  <c r="U191" i="3"/>
  <c r="V191" i="3"/>
  <c r="X191" i="3"/>
  <c r="Y191" i="3"/>
  <c r="T163" i="3"/>
  <c r="U163" i="3"/>
  <c r="V163" i="3"/>
  <c r="X163" i="3"/>
  <c r="Y163" i="3"/>
  <c r="T164" i="3"/>
  <c r="U164" i="3"/>
  <c r="V164" i="3"/>
  <c r="X164" i="3"/>
  <c r="Y164" i="3"/>
  <c r="T165" i="3"/>
  <c r="U165" i="3"/>
  <c r="V165" i="3"/>
  <c r="X165" i="3"/>
  <c r="Y165" i="3"/>
  <c r="T166" i="3"/>
  <c r="U166" i="3"/>
  <c r="V166" i="3"/>
  <c r="X166" i="3"/>
  <c r="Y166" i="3"/>
  <c r="T167" i="3"/>
  <c r="U167" i="3"/>
  <c r="V167" i="3"/>
  <c r="X167" i="3"/>
  <c r="Y167" i="3"/>
  <c r="T168" i="3"/>
  <c r="U168" i="3"/>
  <c r="V168" i="3"/>
  <c r="X168" i="3"/>
  <c r="Y168" i="3"/>
  <c r="T169" i="3"/>
  <c r="U169" i="3"/>
  <c r="V169" i="3"/>
  <c r="X169" i="3"/>
  <c r="Y169" i="3"/>
  <c r="T170" i="3"/>
  <c r="U170" i="3"/>
  <c r="V170" i="3"/>
  <c r="X170" i="3"/>
  <c r="Y170" i="3"/>
  <c r="N171" i="3" l="1"/>
  <c r="T162" i="3"/>
  <c r="U162" i="3"/>
  <c r="V162" i="3"/>
  <c r="X162" i="3"/>
  <c r="Y162" i="3"/>
  <c r="N194" i="3" l="1"/>
  <c r="C32" i="4"/>
  <c r="P12" i="4"/>
  <c r="C42" i="4"/>
  <c r="C41" i="4"/>
  <c r="O57" i="4"/>
  <c r="N57" i="4"/>
  <c r="M57" i="4"/>
  <c r="L57" i="4"/>
  <c r="K57" i="4"/>
  <c r="J57" i="4"/>
  <c r="I57" i="4"/>
  <c r="H57" i="4"/>
  <c r="G57" i="4"/>
  <c r="F57" i="4"/>
  <c r="E57" i="4"/>
  <c r="D57" i="4"/>
  <c r="C57" i="4"/>
  <c r="P55" i="4"/>
  <c r="P54" i="4"/>
  <c r="P53" i="4"/>
  <c r="P52" i="4"/>
  <c r="P51" i="4"/>
  <c r="P50" i="4"/>
  <c r="P49" i="4"/>
  <c r="P48" i="4"/>
  <c r="P41" i="4"/>
  <c r="O38" i="4"/>
  <c r="N38" i="4"/>
  <c r="M38" i="4"/>
  <c r="L38" i="4"/>
  <c r="K38" i="4"/>
  <c r="J38" i="4"/>
  <c r="I38" i="4"/>
  <c r="H38" i="4"/>
  <c r="G38" i="4"/>
  <c r="F38" i="4"/>
  <c r="E38" i="4"/>
  <c r="D38" i="4"/>
  <c r="P37" i="4"/>
  <c r="O34" i="4"/>
  <c r="N34" i="4"/>
  <c r="M34" i="4"/>
  <c r="L34" i="4"/>
  <c r="K34" i="4"/>
  <c r="J34" i="4"/>
  <c r="I34" i="4"/>
  <c r="H34" i="4"/>
  <c r="G34" i="4"/>
  <c r="F34" i="4"/>
  <c r="E34" i="4"/>
  <c r="D34" i="4"/>
  <c r="P33" i="4"/>
  <c r="P32" i="4"/>
  <c r="P34" i="4" s="1"/>
  <c r="O29" i="4"/>
  <c r="N29" i="4"/>
  <c r="M29" i="4"/>
  <c r="L29" i="4"/>
  <c r="K29" i="4"/>
  <c r="J29" i="4"/>
  <c r="I29" i="4"/>
  <c r="H29" i="4"/>
  <c r="G29" i="4"/>
  <c r="F29" i="4"/>
  <c r="E29" i="4"/>
  <c r="D29" i="4"/>
  <c r="P28" i="4"/>
  <c r="P27" i="4"/>
  <c r="O24" i="4"/>
  <c r="N24" i="4"/>
  <c r="M24" i="4"/>
  <c r="L24" i="4"/>
  <c r="K24" i="4"/>
  <c r="J24" i="4"/>
  <c r="I24" i="4"/>
  <c r="H24" i="4"/>
  <c r="G24" i="4"/>
  <c r="F24" i="4"/>
  <c r="E24" i="4"/>
  <c r="D24" i="4"/>
  <c r="P23" i="4"/>
  <c r="P22" i="4"/>
  <c r="P21" i="4"/>
  <c r="P20" i="4"/>
  <c r="P19" i="4"/>
  <c r="P18" i="4"/>
  <c r="P17" i="4"/>
  <c r="O14" i="4"/>
  <c r="N14" i="4"/>
  <c r="M14" i="4"/>
  <c r="L14" i="4"/>
  <c r="K14" i="4"/>
  <c r="J14" i="4"/>
  <c r="I14" i="4"/>
  <c r="H14" i="4"/>
  <c r="G14" i="4"/>
  <c r="F14" i="4"/>
  <c r="E14" i="4"/>
  <c r="D14" i="4"/>
  <c r="P13" i="4"/>
  <c r="P38" i="4" l="1"/>
  <c r="J271" i="3"/>
  <c r="P29" i="4"/>
  <c r="P14" i="4"/>
  <c r="K44" i="4"/>
  <c r="K59" i="4" s="1"/>
  <c r="G44" i="4"/>
  <c r="G59" i="4" s="1"/>
  <c r="O44" i="4"/>
  <c r="O59" i="4" s="1"/>
  <c r="P57" i="4"/>
  <c r="H44" i="4"/>
  <c r="H59" i="4" s="1"/>
  <c r="P24" i="4"/>
  <c r="I44" i="4"/>
  <c r="I59" i="4" s="1"/>
  <c r="M44" i="4"/>
  <c r="M59" i="4" s="1"/>
  <c r="F44" i="4"/>
  <c r="F59" i="4" s="1"/>
  <c r="J44" i="4"/>
  <c r="J59" i="4" s="1"/>
  <c r="N44" i="4"/>
  <c r="N59" i="4" s="1"/>
  <c r="D44" i="4"/>
  <c r="D59" i="4" s="1"/>
  <c r="D61" i="4" s="1"/>
  <c r="L44" i="4"/>
  <c r="L59" i="4" s="1"/>
  <c r="E44" i="4"/>
  <c r="E59" i="4" s="1"/>
  <c r="P44" i="4" l="1"/>
  <c r="E61" i="4"/>
  <c r="F61" i="4" s="1"/>
  <c r="G61" i="4" s="1"/>
  <c r="H61" i="4" s="1"/>
  <c r="I61" i="4" s="1"/>
  <c r="J61" i="4" s="1"/>
  <c r="K61" i="4" s="1"/>
  <c r="L61" i="4" s="1"/>
  <c r="M61" i="4" s="1"/>
  <c r="N61" i="4" s="1"/>
  <c r="O61" i="4" s="1"/>
  <c r="U71" i="3"/>
  <c r="V71" i="3"/>
  <c r="Y71" i="3"/>
  <c r="T71" i="3" l="1"/>
  <c r="V50" i="3"/>
  <c r="Y50" i="3"/>
  <c r="X71" i="3" l="1"/>
  <c r="H41" i="2"/>
  <c r="H40" i="2"/>
  <c r="Y216" i="3"/>
  <c r="G41" i="2" s="1"/>
  <c r="X216" i="3"/>
  <c r="F41" i="2" s="1"/>
  <c r="G40" i="2"/>
  <c r="F40" i="2"/>
  <c r="E41" i="2"/>
  <c r="D41" i="2"/>
  <c r="C41" i="2"/>
  <c r="E40" i="2"/>
  <c r="D40" i="2"/>
  <c r="C40" i="2"/>
  <c r="T50" i="3" l="1"/>
  <c r="U50" i="3"/>
  <c r="X50" i="3"/>
  <c r="B41" i="2"/>
  <c r="B40" i="2"/>
  <c r="B36" i="2"/>
  <c r="B33" i="2"/>
  <c r="B32" i="2"/>
  <c r="B26" i="2"/>
  <c r="B25" i="2"/>
  <c r="B22" i="2"/>
  <c r="B21" i="2"/>
  <c r="B20" i="2"/>
  <c r="B19" i="2"/>
  <c r="B18" i="2"/>
  <c r="B17" i="2"/>
  <c r="B16" i="2"/>
  <c r="B13" i="2"/>
  <c r="B12" i="2"/>
  <c r="Y117" i="3" l="1"/>
  <c r="V117" i="3"/>
  <c r="U117" i="3"/>
  <c r="A80" i="3"/>
  <c r="A68" i="3"/>
  <c r="V209" i="3"/>
  <c r="V208" i="3"/>
  <c r="V207" i="3"/>
  <c r="V205" i="3"/>
  <c r="V204" i="3"/>
  <c r="V202" i="3"/>
  <c r="V176" i="3"/>
  <c r="V150" i="3"/>
  <c r="V149" i="3"/>
  <c r="V148" i="3"/>
  <c r="V147" i="3"/>
  <c r="V146" i="3"/>
  <c r="V145" i="3"/>
  <c r="V144" i="3"/>
  <c r="V143" i="3"/>
  <c r="V142" i="3"/>
  <c r="V141" i="3"/>
  <c r="V140" i="3"/>
  <c r="V133" i="3"/>
  <c r="V132" i="3"/>
  <c r="V131" i="3"/>
  <c r="V130" i="3"/>
  <c r="V129" i="3"/>
  <c r="V128" i="3"/>
  <c r="V127" i="3"/>
  <c r="V126" i="3"/>
  <c r="V118" i="3"/>
  <c r="V116" i="3"/>
  <c r="V115" i="3"/>
  <c r="V114" i="3"/>
  <c r="V113" i="3"/>
  <c r="V112" i="3"/>
  <c r="V111" i="3"/>
  <c r="V105" i="3"/>
  <c r="V104" i="3"/>
  <c r="V98" i="3"/>
  <c r="V97" i="3"/>
  <c r="V96" i="3"/>
  <c r="V90" i="3"/>
  <c r="V89" i="3"/>
  <c r="V88" i="3"/>
  <c r="V87" i="3"/>
  <c r="V86" i="3"/>
  <c r="V85" i="3"/>
  <c r="V84" i="3"/>
  <c r="V83" i="3"/>
  <c r="V77" i="3"/>
  <c r="V75" i="3"/>
  <c r="V74" i="3"/>
  <c r="V73" i="3"/>
  <c r="V72" i="3"/>
  <c r="V65" i="3"/>
  <c r="V64" i="3"/>
  <c r="V63" i="3"/>
  <c r="V62" i="3"/>
  <c r="V61" i="3"/>
  <c r="V60" i="3"/>
  <c r="V59" i="3"/>
  <c r="V58" i="3"/>
  <c r="V57" i="3"/>
  <c r="V51" i="3"/>
  <c r="V49" i="3"/>
  <c r="V48" i="3"/>
  <c r="V47" i="3"/>
  <c r="V46" i="3"/>
  <c r="V45" i="3"/>
  <c r="V44" i="3"/>
  <c r="V35" i="3"/>
  <c r="V34" i="3"/>
  <c r="V33" i="3"/>
  <c r="V32" i="3"/>
  <c r="V31" i="3"/>
  <c r="V23" i="3"/>
  <c r="U209" i="3"/>
  <c r="U208" i="3"/>
  <c r="U207" i="3"/>
  <c r="U205" i="3"/>
  <c r="U204" i="3"/>
  <c r="U202" i="3"/>
  <c r="U176" i="3"/>
  <c r="U150" i="3"/>
  <c r="U149" i="3"/>
  <c r="U148" i="3"/>
  <c r="U147" i="3"/>
  <c r="U146" i="3"/>
  <c r="U145" i="3"/>
  <c r="U144" i="3"/>
  <c r="U143" i="3"/>
  <c r="U142" i="3"/>
  <c r="U141" i="3"/>
  <c r="U140" i="3"/>
  <c r="U139" i="3"/>
  <c r="U133" i="3"/>
  <c r="U132" i="3"/>
  <c r="U131" i="3"/>
  <c r="U130" i="3"/>
  <c r="U129" i="3"/>
  <c r="U128" i="3"/>
  <c r="U127" i="3"/>
  <c r="U126" i="3"/>
  <c r="U118" i="3"/>
  <c r="U116" i="3"/>
  <c r="U115" i="3"/>
  <c r="U114" i="3"/>
  <c r="U113" i="3"/>
  <c r="U112" i="3"/>
  <c r="U111" i="3"/>
  <c r="U105" i="3"/>
  <c r="U104" i="3"/>
  <c r="U98" i="3"/>
  <c r="U97" i="3"/>
  <c r="U96" i="3"/>
  <c r="U90" i="3"/>
  <c r="U89" i="3"/>
  <c r="U88" i="3"/>
  <c r="U87" i="3"/>
  <c r="U86" i="3"/>
  <c r="U85" i="3"/>
  <c r="U84" i="3"/>
  <c r="U77" i="3"/>
  <c r="U75" i="3"/>
  <c r="U74" i="3"/>
  <c r="U73" i="3"/>
  <c r="U72" i="3"/>
  <c r="U65" i="3"/>
  <c r="U64" i="3"/>
  <c r="U63" i="3"/>
  <c r="U62" i="3"/>
  <c r="U61" i="3"/>
  <c r="U60" i="3"/>
  <c r="U59" i="3"/>
  <c r="U57" i="3"/>
  <c r="U51" i="3"/>
  <c r="U49" i="3"/>
  <c r="U48" i="3"/>
  <c r="U47" i="3"/>
  <c r="U35" i="3"/>
  <c r="U34" i="3"/>
  <c r="U33" i="3"/>
  <c r="U32" i="3"/>
  <c r="U31" i="3"/>
  <c r="U23" i="3"/>
  <c r="T209" i="3"/>
  <c r="T208" i="3"/>
  <c r="T207" i="3"/>
  <c r="T205" i="3"/>
  <c r="T204" i="3"/>
  <c r="T202" i="3"/>
  <c r="T176" i="3"/>
  <c r="T150" i="3"/>
  <c r="T149" i="3"/>
  <c r="T148" i="3"/>
  <c r="T147" i="3"/>
  <c r="T146" i="3"/>
  <c r="T145" i="3"/>
  <c r="T144" i="3"/>
  <c r="T143" i="3"/>
  <c r="T142" i="3"/>
  <c r="T141" i="3"/>
  <c r="T140" i="3"/>
  <c r="T139" i="3"/>
  <c r="T133" i="3"/>
  <c r="T132" i="3"/>
  <c r="T131" i="3"/>
  <c r="T130" i="3"/>
  <c r="T129" i="3"/>
  <c r="T128" i="3"/>
  <c r="T127" i="3"/>
  <c r="T126" i="3"/>
  <c r="T35" i="3"/>
  <c r="T34" i="3"/>
  <c r="T33" i="3"/>
  <c r="T32" i="3"/>
  <c r="T31" i="3"/>
  <c r="T23" i="3"/>
  <c r="T25" i="3" s="1"/>
  <c r="C12" i="2" s="1"/>
  <c r="Y209" i="3"/>
  <c r="Y208" i="3"/>
  <c r="Y207" i="3"/>
  <c r="Y205" i="3"/>
  <c r="Y204" i="3"/>
  <c r="Y202" i="3"/>
  <c r="Y176" i="3"/>
  <c r="Y150" i="3"/>
  <c r="Y149" i="3"/>
  <c r="Y148" i="3"/>
  <c r="Y147" i="3"/>
  <c r="Y146" i="3"/>
  <c r="Y145" i="3"/>
  <c r="Y144" i="3"/>
  <c r="Y143" i="3"/>
  <c r="Y142" i="3"/>
  <c r="Y141" i="3"/>
  <c r="Y140" i="3"/>
  <c r="Y139" i="3"/>
  <c r="Y133" i="3"/>
  <c r="Y132" i="3"/>
  <c r="Y131" i="3"/>
  <c r="Y130" i="3"/>
  <c r="Y129" i="3"/>
  <c r="Y128" i="3"/>
  <c r="Y127" i="3"/>
  <c r="Y126" i="3"/>
  <c r="Y118" i="3"/>
  <c r="Y116" i="3"/>
  <c r="Y115" i="3"/>
  <c r="Y114" i="3"/>
  <c r="Y112" i="3"/>
  <c r="Y111" i="3"/>
  <c r="Y105" i="3"/>
  <c r="Y104" i="3"/>
  <c r="Y98" i="3"/>
  <c r="Y97" i="3"/>
  <c r="Y90" i="3"/>
  <c r="Y89" i="3"/>
  <c r="Y88" i="3"/>
  <c r="Y87" i="3"/>
  <c r="Y86" i="3"/>
  <c r="Y85" i="3"/>
  <c r="Y84" i="3"/>
  <c r="Y77" i="3"/>
  <c r="Y75" i="3"/>
  <c r="Y74" i="3"/>
  <c r="Y73" i="3"/>
  <c r="Y72" i="3"/>
  <c r="Y65" i="3"/>
  <c r="Y64" i="3"/>
  <c r="Y63" i="3"/>
  <c r="Y62" i="3"/>
  <c r="Y61" i="3"/>
  <c r="Y60" i="3"/>
  <c r="Y59" i="3"/>
  <c r="Y58" i="3"/>
  <c r="Y49" i="3"/>
  <c r="Y48" i="3"/>
  <c r="Y47" i="3"/>
  <c r="Y46" i="3"/>
  <c r="Y45" i="3"/>
  <c r="Y35" i="3"/>
  <c r="Y34" i="3"/>
  <c r="Y33" i="3"/>
  <c r="Y32" i="3"/>
  <c r="Y31" i="3"/>
  <c r="Y23" i="3"/>
  <c r="X209" i="3"/>
  <c r="X208" i="3"/>
  <c r="X207" i="3"/>
  <c r="X205" i="3"/>
  <c r="X204" i="3"/>
  <c r="X202" i="3"/>
  <c r="X176" i="3"/>
  <c r="X35" i="3"/>
  <c r="X34" i="3"/>
  <c r="X33" i="3"/>
  <c r="X32" i="3"/>
  <c r="X31" i="3"/>
  <c r="X23" i="3"/>
  <c r="N36" i="3"/>
  <c r="T84" i="3"/>
  <c r="T115" i="3"/>
  <c r="X126" i="3"/>
  <c r="X127" i="3"/>
  <c r="X128" i="3"/>
  <c r="X129" i="3"/>
  <c r="X130" i="3"/>
  <c r="X131" i="3"/>
  <c r="X132" i="3"/>
  <c r="X133" i="3"/>
  <c r="X139" i="3"/>
  <c r="X140" i="3"/>
  <c r="X141" i="3"/>
  <c r="X142" i="3"/>
  <c r="X143" i="3"/>
  <c r="X144" i="3"/>
  <c r="X145" i="3"/>
  <c r="X146" i="3"/>
  <c r="X147" i="3"/>
  <c r="X148" i="3"/>
  <c r="X149" i="3"/>
  <c r="X150" i="3"/>
  <c r="N210" i="3"/>
  <c r="Y113" i="3"/>
  <c r="T98" i="3" l="1"/>
  <c r="T97" i="3"/>
  <c r="T59" i="3"/>
  <c r="T65" i="3"/>
  <c r="T57" i="3"/>
  <c r="T58" i="3"/>
  <c r="T63" i="3"/>
  <c r="T64" i="3"/>
  <c r="X115" i="3"/>
  <c r="X98" i="3"/>
  <c r="X84" i="3"/>
  <c r="X59" i="3"/>
  <c r="X64" i="3"/>
  <c r="X63" i="3"/>
  <c r="X65" i="3"/>
  <c r="X58" i="3"/>
  <c r="C12" i="4"/>
  <c r="T118" i="3"/>
  <c r="T74" i="3"/>
  <c r="T49" i="3"/>
  <c r="U44" i="3"/>
  <c r="T48" i="3"/>
  <c r="T47" i="3"/>
  <c r="U46" i="3"/>
  <c r="T171" i="3"/>
  <c r="C32" i="2" s="1"/>
  <c r="X171" i="3"/>
  <c r="U171" i="3"/>
  <c r="D32" i="2" s="1"/>
  <c r="Y171" i="3"/>
  <c r="G32" i="2" s="1"/>
  <c r="V171" i="3"/>
  <c r="E32" i="2" s="1"/>
  <c r="U78" i="3"/>
  <c r="D18" i="2" s="1"/>
  <c r="H36" i="2"/>
  <c r="H37" i="2" s="1"/>
  <c r="C37" i="4"/>
  <c r="C38" i="4" s="1"/>
  <c r="H13" i="2"/>
  <c r="C13" i="4"/>
  <c r="H33" i="2"/>
  <c r="C33" i="4"/>
  <c r="V66" i="3"/>
  <c r="E17" i="2" s="1"/>
  <c r="H32" i="2"/>
  <c r="Y78" i="3"/>
  <c r="G18" i="2" s="1"/>
  <c r="V78" i="3"/>
  <c r="E18" i="2" s="1"/>
  <c r="V139" i="3"/>
  <c r="V151" i="3" s="1"/>
  <c r="T77" i="3"/>
  <c r="T113" i="3"/>
  <c r="T73" i="3"/>
  <c r="U106" i="3"/>
  <c r="D21" i="2" s="1"/>
  <c r="T210" i="3"/>
  <c r="C36" i="2" s="1"/>
  <c r="C37" i="2" s="1"/>
  <c r="U192" i="3"/>
  <c r="D33" i="2" s="1"/>
  <c r="T90" i="3"/>
  <c r="Y210" i="3"/>
  <c r="G36" i="2" s="1"/>
  <c r="G37" i="2" s="1"/>
  <c r="T36" i="3"/>
  <c r="C13" i="2" s="1"/>
  <c r="T134" i="3"/>
  <c r="C25" i="2" s="1"/>
  <c r="T151" i="3"/>
  <c r="T192" i="3"/>
  <c r="C33" i="2" s="1"/>
  <c r="V25" i="3"/>
  <c r="E12" i="2" s="1"/>
  <c r="V210" i="3"/>
  <c r="E36" i="2" s="1"/>
  <c r="E37" i="2" s="1"/>
  <c r="T86" i="3"/>
  <c r="T112" i="3"/>
  <c r="U210" i="3"/>
  <c r="D36" i="2" s="1"/>
  <c r="D37" i="2" s="1"/>
  <c r="V52" i="3"/>
  <c r="E16" i="2" s="1"/>
  <c r="V99" i="3"/>
  <c r="E20" i="2" s="1"/>
  <c r="V106" i="3"/>
  <c r="E21" i="2" s="1"/>
  <c r="T104" i="3"/>
  <c r="X210" i="3"/>
  <c r="F36" i="2" s="1"/>
  <c r="F37" i="2" s="1"/>
  <c r="T75" i="3"/>
  <c r="X192" i="3"/>
  <c r="U36" i="3"/>
  <c r="D13" i="2" s="1"/>
  <c r="U99" i="3"/>
  <c r="D20" i="2" s="1"/>
  <c r="U119" i="3"/>
  <c r="D22" i="2" s="1"/>
  <c r="U134" i="3"/>
  <c r="D25" i="2" s="1"/>
  <c r="U151" i="3"/>
  <c r="Y106" i="3"/>
  <c r="G21" i="2" s="1"/>
  <c r="Y134" i="3"/>
  <c r="G25" i="2" s="1"/>
  <c r="Y151" i="3"/>
  <c r="Y192" i="3"/>
  <c r="V36" i="3"/>
  <c r="E13" i="2" s="1"/>
  <c r="V91" i="3"/>
  <c r="E19" i="2" s="1"/>
  <c r="V119" i="3"/>
  <c r="E22" i="2" s="1"/>
  <c r="V134" i="3"/>
  <c r="E25" i="2" s="1"/>
  <c r="V192" i="3"/>
  <c r="E33" i="2" s="1"/>
  <c r="T117" i="3"/>
  <c r="T87" i="3"/>
  <c r="Y25" i="3"/>
  <c r="G12" i="2" s="1"/>
  <c r="Y119" i="3"/>
  <c r="G22" i="2" s="1"/>
  <c r="X25" i="3"/>
  <c r="F12" i="2" s="1"/>
  <c r="T114" i="3"/>
  <c r="T105" i="3"/>
  <c r="N151" i="3"/>
  <c r="T85" i="3"/>
  <c r="X151" i="3"/>
  <c r="N134" i="3"/>
  <c r="X57" i="3"/>
  <c r="X134" i="3"/>
  <c r="X36" i="3"/>
  <c r="F13" i="2" s="1"/>
  <c r="Y36" i="3"/>
  <c r="G13" i="2" s="1"/>
  <c r="U25" i="3"/>
  <c r="D12" i="2" s="1"/>
  <c r="H12" i="2"/>
  <c r="G26" i="2" l="1"/>
  <c r="G27" i="2" s="1"/>
  <c r="F26" i="2"/>
  <c r="C28" i="4"/>
  <c r="D26" i="2"/>
  <c r="D27" i="2" s="1"/>
  <c r="C26" i="2"/>
  <c r="C27" i="2" s="1"/>
  <c r="E26" i="2"/>
  <c r="E27" i="2" s="1"/>
  <c r="V218" i="3"/>
  <c r="T116" i="3"/>
  <c r="N154" i="3"/>
  <c r="H30" i="2" s="1"/>
  <c r="F32" i="2"/>
  <c r="J272" i="3"/>
  <c r="J273" i="3" s="1"/>
  <c r="F33" i="2"/>
  <c r="G33" i="2"/>
  <c r="G34" i="2" s="1"/>
  <c r="U83" i="3"/>
  <c r="U91" i="3" s="1"/>
  <c r="D19" i="2" s="1"/>
  <c r="Y83" i="3"/>
  <c r="Y91" i="3" s="1"/>
  <c r="G19" i="2" s="1"/>
  <c r="X96" i="3"/>
  <c r="Y96" i="3"/>
  <c r="Y99" i="3" s="1"/>
  <c r="G20" i="2" s="1"/>
  <c r="T106" i="3"/>
  <c r="C21" i="2" s="1"/>
  <c r="X97" i="3"/>
  <c r="T96" i="3"/>
  <c r="T99" i="3" s="1"/>
  <c r="C20" i="2" s="1"/>
  <c r="T83" i="3"/>
  <c r="X83" i="3"/>
  <c r="T45" i="3"/>
  <c r="U45" i="3"/>
  <c r="U52" i="3" s="1"/>
  <c r="D16" i="2" s="1"/>
  <c r="U58" i="3"/>
  <c r="U66" i="3" s="1"/>
  <c r="D17" i="2" s="1"/>
  <c r="Y57" i="3"/>
  <c r="Y66" i="3" s="1"/>
  <c r="G17" i="2" s="1"/>
  <c r="T44" i="3"/>
  <c r="Y44" i="3"/>
  <c r="T51" i="3"/>
  <c r="Y51" i="3"/>
  <c r="E14" i="2"/>
  <c r="G14" i="2"/>
  <c r="D14" i="2"/>
  <c r="F14" i="2"/>
  <c r="C14" i="2"/>
  <c r="T72" i="3"/>
  <c r="T78" i="3" s="1"/>
  <c r="C18" i="2" s="1"/>
  <c r="T46" i="3"/>
  <c r="T111" i="3"/>
  <c r="T62" i="3"/>
  <c r="T89" i="3"/>
  <c r="T60" i="3"/>
  <c r="T88" i="3"/>
  <c r="T61" i="3"/>
  <c r="C27" i="4"/>
  <c r="H26" i="2"/>
  <c r="X114" i="3"/>
  <c r="X113" i="3"/>
  <c r="X105" i="3"/>
  <c r="X116" i="3"/>
  <c r="X117" i="3"/>
  <c r="X112" i="3"/>
  <c r="X118" i="3"/>
  <c r="X104" i="3"/>
  <c r="X90" i="3"/>
  <c r="X88" i="3"/>
  <c r="X85" i="3"/>
  <c r="X75" i="3"/>
  <c r="X87" i="3"/>
  <c r="X89" i="3"/>
  <c r="X74" i="3"/>
  <c r="X77" i="3"/>
  <c r="X86" i="3"/>
  <c r="X73" i="3"/>
  <c r="X47" i="3"/>
  <c r="X61" i="3"/>
  <c r="X48" i="3"/>
  <c r="X62" i="3"/>
  <c r="X51" i="3"/>
  <c r="X60" i="3"/>
  <c r="X49" i="3"/>
  <c r="X46" i="3"/>
  <c r="X45" i="3"/>
  <c r="H25" i="2"/>
  <c r="N119" i="3"/>
  <c r="C14" i="4"/>
  <c r="H34" i="2"/>
  <c r="H14" i="2"/>
  <c r="C34" i="4"/>
  <c r="X72" i="3"/>
  <c r="N78" i="3"/>
  <c r="N66" i="3"/>
  <c r="X44" i="3"/>
  <c r="N52" i="3"/>
  <c r="E34" i="2"/>
  <c r="C34" i="2"/>
  <c r="N91" i="3"/>
  <c r="D34" i="2"/>
  <c r="E23" i="2"/>
  <c r="N106" i="3"/>
  <c r="F25" i="2"/>
  <c r="N99" i="3"/>
  <c r="V153" i="3"/>
  <c r="X111" i="3"/>
  <c r="U218" i="3" l="1"/>
  <c r="N218" i="3"/>
  <c r="F27" i="2"/>
  <c r="C29" i="4"/>
  <c r="T119" i="3"/>
  <c r="N226" i="3"/>
  <c r="F34" i="2"/>
  <c r="X99" i="3"/>
  <c r="F20" i="2" s="1"/>
  <c r="T91" i="3"/>
  <c r="C19" i="2" s="1"/>
  <c r="D23" i="2"/>
  <c r="D29" i="2" s="1"/>
  <c r="U153" i="3"/>
  <c r="T52" i="3"/>
  <c r="C16" i="2" s="1"/>
  <c r="Y52" i="3"/>
  <c r="Y218" i="3" s="1"/>
  <c r="T66" i="3"/>
  <c r="C17" i="2" s="1"/>
  <c r="X106" i="3"/>
  <c r="F21" i="2" s="1"/>
  <c r="H27" i="2"/>
  <c r="X119" i="3"/>
  <c r="C23" i="4"/>
  <c r="X66" i="3"/>
  <c r="F17" i="2" s="1"/>
  <c r="X91" i="3"/>
  <c r="F19" i="2" s="1"/>
  <c r="C21" i="4"/>
  <c r="X78" i="3"/>
  <c r="F18" i="2" s="1"/>
  <c r="C19" i="4"/>
  <c r="C17" i="4"/>
  <c r="C18" i="4"/>
  <c r="X52" i="3"/>
  <c r="N153" i="3"/>
  <c r="N195" i="3" s="1"/>
  <c r="H16" i="2"/>
  <c r="H18" i="2"/>
  <c r="H21" i="2"/>
  <c r="C22" i="4"/>
  <c r="H19" i="2"/>
  <c r="C20" i="4"/>
  <c r="H17" i="2"/>
  <c r="E43" i="2"/>
  <c r="E29" i="2"/>
  <c r="H20" i="2"/>
  <c r="H22" i="2"/>
  <c r="F22" i="2" l="1"/>
  <c r="X218" i="3"/>
  <c r="C22" i="2"/>
  <c r="T218" i="3"/>
  <c r="O23" i="3"/>
  <c r="O24" i="3"/>
  <c r="O216" i="3"/>
  <c r="O215" i="3"/>
  <c r="D43" i="2"/>
  <c r="G16" i="2"/>
  <c r="G23" i="2" s="1"/>
  <c r="Y153" i="3"/>
  <c r="C23" i="2"/>
  <c r="C29" i="2" s="1"/>
  <c r="T153" i="3"/>
  <c r="F16" i="2"/>
  <c r="F23" i="2" s="1"/>
  <c r="F29" i="2" s="1"/>
  <c r="X153" i="3"/>
  <c r="C24" i="4"/>
  <c r="C44" i="4" s="1"/>
  <c r="H23" i="2"/>
  <c r="G43" i="2" l="1"/>
  <c r="G29" i="2"/>
  <c r="C43" i="2"/>
  <c r="F43" i="2"/>
  <c r="H29" i="2"/>
  <c r="C55" i="2" s="1"/>
  <c r="H43" i="2"/>
  <c r="H45" i="2" l="1"/>
  <c r="H51" i="2" s="1"/>
  <c r="C54" i="2"/>
  <c r="C56" i="2"/>
  <c r="C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Thérien, Marie-France (MTL)</author>
  </authors>
  <commentList>
    <comment ref="B48" authorId="0" shapeId="0" xr:uid="{00000000-0006-0000-0200-000001000000}">
      <text>
        <r>
          <rPr>
            <sz val="9"/>
            <color indexed="81"/>
            <rFont val="Tahoma"/>
            <family val="2"/>
          </rPr>
          <t xml:space="preserve">L’échéancier des versements du FMC à prendre en compte est : 80 % à l’exécution de l’entente entre le requérant et le FMC et 20 % à la réception et à l'approbation des livrables et de la documentation de clôture. Notez toutefois qu’à sa seule discrétion, le FMC peut fixer des pourcentages différents au cas par cas.
</t>
        </r>
      </text>
    </comment>
  </commentList>
</comments>
</file>

<file path=xl/sharedStrings.xml><?xml version="1.0" encoding="utf-8"?>
<sst xmlns="http://schemas.openxmlformats.org/spreadsheetml/2006/main" count="911" uniqueCount="424">
  <si>
    <t>Sommaire</t>
  </si>
  <si>
    <t>TITRE DU PROJET :</t>
  </si>
  <si>
    <t xml:space="preserve">COPRODUCTION </t>
  </si>
  <si>
    <t>REQUÉRANT :</t>
  </si>
  <si>
    <t>INTERNATIONALE</t>
  </si>
  <si>
    <t>POSTE</t>
  </si>
  <si>
    <t>CATÉGORIE</t>
  </si>
  <si>
    <t>RÉPARTITION DES COÛTS</t>
  </si>
  <si>
    <t>ORIGINE DES COÛTS</t>
  </si>
  <si>
    <t>TOTAL</t>
  </si>
  <si>
    <t>Interne</t>
  </si>
  <si>
    <t>Apparenté</t>
  </si>
  <si>
    <t>Externe</t>
  </si>
  <si>
    <t>Canadien</t>
  </si>
  <si>
    <t>Non-Canadien</t>
  </si>
  <si>
    <t>01</t>
  </si>
  <si>
    <t>02</t>
  </si>
  <si>
    <t>TOTAL A - PRODUCTRICE / PRODUCTEUR</t>
  </si>
  <si>
    <t>04</t>
  </si>
  <si>
    <t>05</t>
  </si>
  <si>
    <t>06</t>
  </si>
  <si>
    <t>07</t>
  </si>
  <si>
    <t>08</t>
  </si>
  <si>
    <t>09</t>
  </si>
  <si>
    <t>10</t>
  </si>
  <si>
    <t>TOTAL B - POSTES DE L'ÉQUIPE DE PRODUCTION</t>
  </si>
  <si>
    <t>11</t>
  </si>
  <si>
    <t>12</t>
  </si>
  <si>
    <t>TOTAL C - MATÉRIEL ET FOURNITURES</t>
  </si>
  <si>
    <t>13</t>
  </si>
  <si>
    <t>14</t>
  </si>
  <si>
    <t>TOTAL D - EXPLOITATION, MISE EN MARCHÉ, PROMOTION, PUBLICITÉ</t>
  </si>
  <si>
    <t>15</t>
  </si>
  <si>
    <t>AUTRES POSTES BUDGÉTAIRES</t>
  </si>
  <si>
    <t>F</t>
  </si>
  <si>
    <t>G</t>
  </si>
  <si>
    <t>COPRODUCTEUR 1 :</t>
  </si>
  <si>
    <t>COPRODUCTEUR 2 :</t>
  </si>
  <si>
    <t>GRAND TOTAL :</t>
  </si>
  <si>
    <t>DATE DU DEVIS :</t>
  </si>
  <si>
    <t>DEVIS PRÉPARÉ PAR :</t>
  </si>
  <si>
    <t>SIGNATURE :</t>
  </si>
  <si>
    <t>Détail</t>
  </si>
  <si>
    <t>COPRODUCTION INTERNATIONALE</t>
  </si>
  <si>
    <t>Coproducteur #1</t>
  </si>
  <si>
    <t>Pays #1</t>
  </si>
  <si>
    <t>Compagnie #1</t>
  </si>
  <si>
    <t>Taux de change #1:</t>
  </si>
  <si>
    <t>-</t>
  </si>
  <si>
    <t>Coproducteur #2</t>
  </si>
  <si>
    <t>Pays #2</t>
  </si>
  <si>
    <t>Compagnie #2</t>
  </si>
  <si>
    <t>Taux de change #2</t>
  </si>
  <si>
    <t>SECTION A - PRODUCTRICE / PRODUCTEUR</t>
  </si>
  <si>
    <t>PRODUCTRICE / PRODUCTEUR</t>
  </si>
  <si>
    <t xml:space="preserve"> NOM et DÉTAILS / DESCRIPTION</t>
  </si>
  <si>
    <t xml:space="preserve">Répartition </t>
  </si>
  <si>
    <t>Origine</t>
  </si>
  <si>
    <t>Répartition des coûts - Canada seulement</t>
  </si>
  <si>
    <t>Origine des coûts - Canada seulement</t>
  </si>
  <si>
    <t>(rôles spécifiques et responsabilités)</t>
  </si>
  <si>
    <t>des coûts</t>
  </si>
  <si>
    <t xml:space="preserve">Total </t>
  </si>
  <si>
    <t>01.05</t>
  </si>
  <si>
    <t>TOTAL PRODUCTRICE / PRODUCTEUR</t>
  </si>
  <si>
    <t>ACHAT DE DROITS</t>
  </si>
  <si>
    <t xml:space="preserve"> NOM et DÉTAILS </t>
  </si>
  <si>
    <t>Aucun paiement de droits accepté pour la compagnie requérante, co-requérante ou la société-mère ou une personne apparentée.</t>
  </si>
  <si>
    <t>02.05</t>
  </si>
  <si>
    <t>DROITS DE L'HISTOIRE (incluant droits optionnels)</t>
  </si>
  <si>
    <t>02.10</t>
  </si>
  <si>
    <t>DROITS DES IMAGES</t>
  </si>
  <si>
    <t>02.15</t>
  </si>
  <si>
    <t xml:space="preserve">DROITS SONORES </t>
  </si>
  <si>
    <t>02.20</t>
  </si>
  <si>
    <t>DROITS LIBRAIRIES</t>
  </si>
  <si>
    <t>02.95</t>
  </si>
  <si>
    <t>AUTRES DROITS (préciser)</t>
  </si>
  <si>
    <t>TOTAL ACHAT DE DROITS</t>
  </si>
  <si>
    <t>DESCRIPTION</t>
  </si>
  <si>
    <t>AUTRE (préciser)</t>
  </si>
  <si>
    <t>SECTION B - POSTES DE L'ÉQUIPE DE PRODUCTION</t>
  </si>
  <si>
    <t>POSTES CLÉS</t>
  </si>
  <si>
    <t>NOM</t>
  </si>
  <si>
    <t>NO.</t>
  </si>
  <si>
    <t>UNITÉS / PHASE</t>
  </si>
  <si>
    <t>DURÉE</t>
  </si>
  <si>
    <t>Répartition des coûts</t>
  </si>
  <si>
    <t>Origine des coûts</t>
  </si>
  <si>
    <t>X</t>
  </si>
  <si>
    <t>Production</t>
  </si>
  <si>
    <t>Tests</t>
  </si>
  <si>
    <t>Déploiement</t>
  </si>
  <si>
    <t>Unités totales</t>
  </si>
  <si>
    <t>$ COÛT par unité</t>
  </si>
  <si>
    <t>04.05</t>
  </si>
  <si>
    <t>GESTIONNAIRE OU CHEFFE / CHEF DE PROJET (non actionnaire seulement)</t>
  </si>
  <si>
    <t>04.10</t>
  </si>
  <si>
    <t>ARCHITECTE DU SYSTÈME</t>
  </si>
  <si>
    <t>04.15</t>
  </si>
  <si>
    <t>DIRECTRICE / DIRECTEUR TECHNIQUE</t>
  </si>
  <si>
    <t>04.20</t>
  </si>
  <si>
    <t>DIRECTRICE / DIRECTEUR ARTISTIQUE</t>
  </si>
  <si>
    <t>04.25</t>
  </si>
  <si>
    <t>DIRECTRICE / DIRECTEUR DE L'ANIMATION</t>
  </si>
  <si>
    <t>04.30</t>
  </si>
  <si>
    <t>DIRECTRICE / DIRECTEUR INTERACTIF</t>
  </si>
  <si>
    <t>04.35</t>
  </si>
  <si>
    <t>DIRECTRICE / DIRECTEUR DE LA CRÉATION</t>
  </si>
  <si>
    <t>04.95</t>
  </si>
  <si>
    <t>TOTAL POSTES CLÉS</t>
  </si>
  <si>
    <t>MAIN-D'OEUVRE DE LA CONCEPTION</t>
  </si>
  <si>
    <t>05.10</t>
  </si>
  <si>
    <t>05.15</t>
  </si>
  <si>
    <t>CONCEPTRICE / CONCEPTEUR GRAPHIQUE</t>
  </si>
  <si>
    <t>05.20</t>
  </si>
  <si>
    <t>ANIMATRICE / ANIMATEUR 2D</t>
  </si>
  <si>
    <t>05.25</t>
  </si>
  <si>
    <t>ANIMATRICE / ANIMATEUR 3D</t>
  </si>
  <si>
    <t>05.30</t>
  </si>
  <si>
    <t>INFOGRAPHISTE</t>
  </si>
  <si>
    <t>05.35</t>
  </si>
  <si>
    <t>CONCEPTRICE / CONCEPTEUR DU SCÉNARIO-MAQUETTE</t>
  </si>
  <si>
    <t>05.40</t>
  </si>
  <si>
    <t>ILLUSTRATRICE / ILLUSTRATEUR</t>
  </si>
  <si>
    <t>05.45</t>
  </si>
  <si>
    <t>ASSISTANTE CONCEPTRICE / ASSISTANT CONCEPTEUR</t>
  </si>
  <si>
    <t>05.95</t>
  </si>
  <si>
    <t>TOTAL - MAIN-D'OEUVRE DE LA CONCEPTION</t>
  </si>
  <si>
    <t>MAIN-D'OEUVRE DE LA PROGRAMMATION</t>
  </si>
  <si>
    <t>06.05</t>
  </si>
  <si>
    <t>PROGRAMMEUSE PRINCIPALE / PROGRAMMEUR PRINCIPAL</t>
  </si>
  <si>
    <t>06.10</t>
  </si>
  <si>
    <t>ERGONOME DES INTERFACES</t>
  </si>
  <si>
    <t>06.15</t>
  </si>
  <si>
    <t>MAIN-D'OEUVRE DE LA PROGRAMMATION (préciser)</t>
  </si>
  <si>
    <t>06.20</t>
  </si>
  <si>
    <t>INTÉGRATEURE / INTEGRATEUR DU SYSTÈME</t>
  </si>
  <si>
    <t>06.25</t>
  </si>
  <si>
    <t>MAIN-D'OEUVRE - TESTS</t>
  </si>
  <si>
    <t>06.95</t>
  </si>
  <si>
    <t>TOTAL MAIN-D'OEUVRE DE LA PROGRAMMATION</t>
  </si>
  <si>
    <t>MAIN-D'OEUVRE AUDIO / VIDÉO</t>
  </si>
  <si>
    <t>07.05</t>
  </si>
  <si>
    <t>RÉALISATRICE / RÉALISATEUR</t>
  </si>
  <si>
    <t>07.10</t>
  </si>
  <si>
    <t>OPÉRATRICE / OPÉRATEUR DE LA CAMÉRA</t>
  </si>
  <si>
    <t>07.15</t>
  </si>
  <si>
    <t>ÉQUIPE ÉCLAIRAGE / ÉLECTRIQUE</t>
  </si>
  <si>
    <t>07.25</t>
  </si>
  <si>
    <t>PRENEUSE / PRENEUR DE SON</t>
  </si>
  <si>
    <t>07.30</t>
  </si>
  <si>
    <t>MAIN-D'OEUVRE SUPPLÉMENTAIRE (préciser)</t>
  </si>
  <si>
    <t>07.35</t>
  </si>
  <si>
    <t>COORDONNATRICE / COORDONNATEUR</t>
  </si>
  <si>
    <t>07.70</t>
  </si>
  <si>
    <t>MONTEUSE / MONTEUR</t>
  </si>
  <si>
    <t>07.95</t>
  </si>
  <si>
    <t>TOTAL MAIN-D'OEUVRE AUDIO / VIDÉO</t>
  </si>
  <si>
    <t>ARTISTES</t>
  </si>
  <si>
    <t>08.05</t>
  </si>
  <si>
    <t>COMÉDIENNES / COMÉDIENS - FIGURANTES / FIGURANTS</t>
  </si>
  <si>
    <t>08.10</t>
  </si>
  <si>
    <t>VOIX HORS CHAMP (NARRATRICES / NARRATEURS)</t>
  </si>
  <si>
    <t>08.95</t>
  </si>
  <si>
    <t>TOTAL ARTISTES</t>
  </si>
  <si>
    <t>MAIN-D'OEUVRE DE L'ADMINISTRATION</t>
  </si>
  <si>
    <t>09.10</t>
  </si>
  <si>
    <t>COMPTABILITÉ / TENUE DE LIVRE - du projet seulement</t>
  </si>
  <si>
    <t>09.95</t>
  </si>
  <si>
    <t>TOTAL MAIN-D'OEUVRE DE L'ADMINISTRATION</t>
  </si>
  <si>
    <t>AUTRE MAIN-D'ŒUVRE</t>
  </si>
  <si>
    <t>10.05</t>
  </si>
  <si>
    <t>CONSULTANTE / CONSULTANT</t>
  </si>
  <si>
    <t>10.10</t>
  </si>
  <si>
    <t>RECHERCHISTE</t>
  </si>
  <si>
    <t>10.15</t>
  </si>
  <si>
    <t>SCÉNARISTE</t>
  </si>
  <si>
    <t>10.20</t>
  </si>
  <si>
    <t>SPÉCIALISTE DU CONTENU</t>
  </si>
  <si>
    <t>10.25</t>
  </si>
  <si>
    <t>SPÉCIALISTE DE L'INTERFACE</t>
  </si>
  <si>
    <t>10.40</t>
  </si>
  <si>
    <t>10.50</t>
  </si>
  <si>
    <t>WEBMESTRE</t>
  </si>
  <si>
    <t>10.95</t>
  </si>
  <si>
    <t>TOTAL AUTRE MAIN-D'ŒUVRE</t>
  </si>
  <si>
    <t>SECTION C - MATÉRIEL ET FOURNITURES</t>
  </si>
  <si>
    <t>MATÉRIEL ET FOURNITURES</t>
  </si>
  <si>
    <t>QUANTITÉ</t>
  </si>
  <si>
    <t>(fournir une description détaillée du matériel et des fournitures)</t>
  </si>
  <si>
    <t>11.05</t>
  </si>
  <si>
    <t>POSTES DE TRAVAIL INFORMATIQUE (préciser)</t>
  </si>
  <si>
    <t>11.10</t>
  </si>
  <si>
    <t>MATÉRIEL DE NUMÉRISATION</t>
  </si>
  <si>
    <t>11.15</t>
  </si>
  <si>
    <t>ÉQUIPEMENT SUPPLÉMENTAIRE (préciser)</t>
  </si>
  <si>
    <t>11.20</t>
  </si>
  <si>
    <t>UNITÉS DE STOCKAGE SUPPLÉMENTAIRES</t>
  </si>
  <si>
    <t>11.50</t>
  </si>
  <si>
    <t>LICENCE DE LOGICIELS (préciser)</t>
  </si>
  <si>
    <t>11.75</t>
  </si>
  <si>
    <t>SERVEUR DE VALIDATION (pour l'installation)</t>
  </si>
  <si>
    <t>11.90</t>
  </si>
  <si>
    <t>MATÉRIEL SUPPLÉMENTAIRE</t>
  </si>
  <si>
    <t>11.95</t>
  </si>
  <si>
    <t>TOTAL MATÉRIEL ET FOURNITURES</t>
  </si>
  <si>
    <t xml:space="preserve">MATÉRIEL ET FOURNITURES AUDIO / VIDEO </t>
  </si>
  <si>
    <t>12.05</t>
  </si>
  <si>
    <t>LOCATION et FOURNITURES : MATÉRIEL D'ARTISTE</t>
  </si>
  <si>
    <t>12.10</t>
  </si>
  <si>
    <t xml:space="preserve">LOCATION - ÉQUIPEMENT CAMÉRA </t>
  </si>
  <si>
    <t>12.15</t>
  </si>
  <si>
    <t>LOCATION - ÉCLAIRAGE/ÉQUIPEMENT ÉLECTRIQUE</t>
  </si>
  <si>
    <t>12.20</t>
  </si>
  <si>
    <t>LOCATION MATÉRIEL AUDIO</t>
  </si>
  <si>
    <t>12.30</t>
  </si>
  <si>
    <t>EFFETS SONORES</t>
  </si>
  <si>
    <t>12.35</t>
  </si>
  <si>
    <t>TRANSFERTS, ARCHIVES SON/MUSIQUE</t>
  </si>
  <si>
    <t>12.40</t>
  </si>
  <si>
    <t>TRANSFERTS, ARCHIVES IMAGES</t>
  </si>
  <si>
    <t>12.50</t>
  </si>
  <si>
    <t>MONTAGE HORS LIGNE</t>
  </si>
  <si>
    <t>12.55</t>
  </si>
  <si>
    <t>MONTAGE EN LIGNE</t>
  </si>
  <si>
    <t>12.60</t>
  </si>
  <si>
    <t>POST-SYNCHRO et MIXAGE</t>
  </si>
  <si>
    <t>12.90</t>
  </si>
  <si>
    <t>MATÉRIEL et FOURNITURES SUPPLÉMENTAIRES</t>
  </si>
  <si>
    <t>12.95</t>
  </si>
  <si>
    <t>TOTAL MATÉRIEL ET FOURNITURES AUDIO / VIDEO</t>
  </si>
  <si>
    <t>SOUS-TOTAL SECTIONS B+C :</t>
  </si>
  <si>
    <t xml:space="preserve">SECTION D - MISE EN MARCHÉ, EXPLOITATION, PROMOTION ET PUBLICITÉ
</t>
  </si>
  <si>
    <t>MISE EN MARCHÉ ET EXPLOITATION</t>
  </si>
  <si>
    <t>(fournir une explication détaillée)</t>
  </si>
  <si>
    <t>13.01</t>
  </si>
  <si>
    <t>GROUPES CIBLES</t>
  </si>
  <si>
    <t>13.02</t>
  </si>
  <si>
    <t>GESTIONNAIRE DE COMMUNAUTÉ</t>
  </si>
  <si>
    <t>13.03</t>
  </si>
  <si>
    <t>DIRECTRICE / DIRECTEUR MISE EN MARCHÉ</t>
  </si>
  <si>
    <t>13.04</t>
  </si>
  <si>
    <t>RELATIONS MÉDIAS</t>
  </si>
  <si>
    <t>13.05</t>
  </si>
  <si>
    <t>SERVEURS</t>
  </si>
  <si>
    <t>13.10</t>
  </si>
  <si>
    <t>LOGICIELS POUR EXPLOITATION</t>
  </si>
  <si>
    <t>13.11</t>
  </si>
  <si>
    <t>SPÉCIALISTE AUX VENTES</t>
  </si>
  <si>
    <t>13.15</t>
  </si>
  <si>
    <t>MAIN D'OEUVRE POUR ENTRETIEN</t>
  </si>
  <si>
    <t>13.95</t>
  </si>
  <si>
    <t>TOTAL MISE EN MARCHÉ ET EXPLOITATION</t>
  </si>
  <si>
    <t>PROMOTION ET PUBLICITÉ</t>
  </si>
  <si>
    <t>14.05</t>
  </si>
  <si>
    <t>PHOTOGRAPHIE</t>
  </si>
  <si>
    <t>14.10</t>
  </si>
  <si>
    <t>DÉPENSES DE LANCEMENT</t>
  </si>
  <si>
    <t>14.15</t>
  </si>
  <si>
    <t>POCHETTE  DE PRESSE</t>
  </si>
  <si>
    <t>14.20</t>
  </si>
  <si>
    <t>PUBLICITÉS NUMÉRIQUES</t>
  </si>
  <si>
    <t>14.21</t>
  </si>
  <si>
    <t>BANDES ANNONCES</t>
  </si>
  <si>
    <t>14.22</t>
  </si>
  <si>
    <t>PUBLICITÉS MÉDIAS</t>
  </si>
  <si>
    <t>14.30</t>
  </si>
  <si>
    <t>COMMANDITAIRES</t>
  </si>
  <si>
    <t>14.35</t>
  </si>
  <si>
    <t>AUTRE MATÉRIEL PROMOTIONNEL</t>
  </si>
  <si>
    <t>14.40</t>
  </si>
  <si>
    <t>MATÉRIEL AUXILIAIRE</t>
  </si>
  <si>
    <t>14.50</t>
  </si>
  <si>
    <t>PRODUITS AUXILIAIRES</t>
  </si>
  <si>
    <t>14.95</t>
  </si>
  <si>
    <t xml:space="preserve"> TOTAL PROMOTION ET PUBLICITÉ</t>
  </si>
  <si>
    <t>Total de la Section D :</t>
  </si>
  <si>
    <t>SECTION E - ADMINISTRATION DE LA PRODUCTION</t>
  </si>
  <si>
    <t>ADMINISTRATION</t>
  </si>
  <si>
    <t>Les coûts dans cette section doivent être spécifiques au projet; les dépenses courantes de la compagnie doivent être indiquées à la section FRAIS D’ADMINISTRATION (ligne F )</t>
  </si>
  <si>
    <t>15.40</t>
  </si>
  <si>
    <t>ASSURANCES</t>
  </si>
  <si>
    <t>Voir les Politiques d'affaires du FMC pour les exigences en matière d'assurances</t>
  </si>
  <si>
    <t>15.50</t>
  </si>
  <si>
    <t>FRAIS LÉGAUX</t>
  </si>
  <si>
    <t>15.55</t>
  </si>
  <si>
    <t>Voir les Politiques d'affaires du FMC pour les exigences en matière de comptabilisation</t>
  </si>
  <si>
    <t>15.60</t>
  </si>
  <si>
    <t>FRAIS BANCAIRES</t>
  </si>
  <si>
    <t>15.65</t>
  </si>
  <si>
    <t>FRAIS RELIÉS AU FINANCEMENT INTÉRIMAIRE</t>
  </si>
  <si>
    <t>15.95</t>
  </si>
  <si>
    <t xml:space="preserve">  TOTAL ADMINISTRATION DE LA PRODUCTION</t>
  </si>
  <si>
    <t>POSTES BUDGÉTAIRES SUPPLÉMENTAIRES</t>
  </si>
  <si>
    <t>FRAIS D'ADMINISTRATION</t>
  </si>
  <si>
    <t>Ne peuvent excéder 10 % du total des sections B et C</t>
  </si>
  <si>
    <t>IMPRÉVUS</t>
  </si>
  <si>
    <t>Choisir</t>
  </si>
  <si>
    <t>Hres</t>
  </si>
  <si>
    <t>Jours</t>
  </si>
  <si>
    <t>Sem.</t>
  </si>
  <si>
    <t>Mois</t>
  </si>
  <si>
    <t>Forfait</t>
  </si>
  <si>
    <t>Section / Poste</t>
  </si>
  <si>
    <t>Catégorie</t>
  </si>
  <si>
    <t>Devis de Production</t>
  </si>
  <si>
    <t>Du:</t>
  </si>
  <si>
    <t>Au:</t>
  </si>
  <si>
    <t>SORTIES DE FONDS - PORTION CANADIENNE SEULEMENT</t>
  </si>
  <si>
    <t>SECTION A</t>
  </si>
  <si>
    <t>SECTION B</t>
  </si>
  <si>
    <t xml:space="preserve">POSTE CLÉS </t>
  </si>
  <si>
    <t>SECTION C</t>
  </si>
  <si>
    <t>MATÉRIEL ET FOURNITURES AUDIO / VIDÉO</t>
  </si>
  <si>
    <t>SECTION D</t>
  </si>
  <si>
    <t>TOTAL D - MISE EN MARCHÉ, EXPLOITATION, PROMOTION ET PUBLICITÉ</t>
  </si>
  <si>
    <t>SECTION E</t>
  </si>
  <si>
    <t>TOTAL E - ADMINISTRATION DE LA PRODUCTION</t>
  </si>
  <si>
    <t>ENTRÉES DE FONDS PRÉVUES - PORTION CANADIENNE SEULEMENT</t>
  </si>
  <si>
    <t>Investissement du FMC</t>
  </si>
  <si>
    <t>Investissement de la société requérante</t>
  </si>
  <si>
    <t>Distributeur</t>
  </si>
  <si>
    <t>Crédit d'impôt fédéral</t>
  </si>
  <si>
    <t>Crédit d'impôt provincial</t>
  </si>
  <si>
    <t>Autre financement</t>
  </si>
  <si>
    <t>TOTAL DES ENTRÉES</t>
  </si>
  <si>
    <t>POSITIONS DE TRÉSORERIE MENSUELLES NETTES PRÉVUES</t>
  </si>
  <si>
    <t>POSITION DE TRÉSORERIE GLOBALE</t>
  </si>
  <si>
    <t>Mouvements de trésorerie</t>
  </si>
  <si>
    <r>
      <rPr>
        <b/>
        <sz val="9"/>
        <rFont val="Arial"/>
        <family val="2"/>
      </rPr>
      <t xml:space="preserve">Choisir la base: </t>
    </r>
    <r>
      <rPr>
        <sz val="9"/>
        <rFont val="Arial"/>
        <family val="2"/>
      </rPr>
      <t>hres, jrs, sem, mo.</t>
    </r>
  </si>
  <si>
    <t>Instructions</t>
  </si>
  <si>
    <t>•</t>
  </si>
  <si>
    <t>Commencez par remplir l'onglet "Détail". Des informations seront automatiquement réparties dans les autres onglets.</t>
  </si>
  <si>
    <t>SVP, ne pas supprimer ni masquer des lignes ou des colonnes dans quelconque onglet.</t>
  </si>
  <si>
    <t xml:space="preserve">Bien que verrouillé, cet onglet vous permet d'ajouter un nom, une signature et une date. </t>
  </si>
  <si>
    <r>
      <t xml:space="preserve">Portez attention aux messages qui peuvent apparaître en </t>
    </r>
    <r>
      <rPr>
        <b/>
        <sz val="10"/>
        <color rgb="FFFF0000"/>
        <rFont val="Arial"/>
        <family val="2"/>
      </rPr>
      <t>rouge</t>
    </r>
    <r>
      <rPr>
        <sz val="10"/>
        <rFont val="Arial"/>
        <family val="2"/>
      </rPr>
      <t>.</t>
    </r>
  </si>
  <si>
    <t>Si le projet est une coproduction internationale:</t>
  </si>
  <si>
    <t>Veillez à ce que le montant de chacune des dépenses de chaque coproducteur étranger soit inscrit en devise canadienne dans les cellules prévues à cet effet.</t>
  </si>
  <si>
    <t>L'onglet "Mouvements de trésorerie" vous permet d'ajouter des colonnes de période (mois) si le projet dure plus d'un an en incluant le dernier versement du FMC.</t>
  </si>
  <si>
    <t>L'onglet "Sommaire" est verrouillé. Cet onglet sera rempli en fonction des informations saisies dans l'onglet "Détail".</t>
  </si>
  <si>
    <t>Coûts en devise canadienne, arrondis, par coproducteur</t>
  </si>
  <si>
    <t>Calculs Section D</t>
  </si>
  <si>
    <t>Total Section D:</t>
  </si>
  <si>
    <t>Total dépenses canadiennes:</t>
  </si>
  <si>
    <t>Pourcentage dépenses canadiennes de la Section D</t>
  </si>
  <si>
    <t>Veuillez soumettre séparément une entente signée avec chaque coproducteur étranger. Assurez-vous qu'elle comprenne un devis et que le taux de change y soit bien indiqué.</t>
  </si>
  <si>
    <t>* Assurez-vous que les totaux des sous-sections dans lesquelles des lignes ont été ajoutées incluent les montants des nouvelles lignes ajoutées.</t>
  </si>
  <si>
    <t>GRAND TOTAL - DEVIS CANADIEN :</t>
  </si>
  <si>
    <t>SVP, ne rien écrire dans cette colonne ni la supprimer.</t>
  </si>
  <si>
    <t>Tous les coûts douvent être indiqués avant les taxes applicables.  Veuillez entrer des nombres entiers.</t>
  </si>
  <si>
    <t>Une transaction interne ou avec une partie apparentée doit être indiquée au coût réel, c’est-à-dire le vrai montant qui sera payé à la personne ou à l’entreprise, sans marge de profit ni taxes. Des pièces justificatives, des feuilles de temps et des T4 peuvent être exigés à la fin du projet s’il est retenu pour un financement.</t>
  </si>
  <si>
    <t>Les sections ci-dessous sont remplies automatiquement selon les données entrées dans le devis.</t>
  </si>
  <si>
    <t>Les postes admissibles pour le calcul des critères d'évaluation de la parité et de la diversité sont identifiés en vert ci-dessous (voir la grille d'évaluation dans les Principes directeurs, dans la section Équipe). Assurez-vous que le nom et le rôle des personnes identifiées dans ces postes soient identiques dans le formulaire de demande en ligne sur Dialogue.</t>
  </si>
  <si>
    <t>Si la personne au poste 04.05 est actionnaire de la compagnie requérante, co-requérante ou de la société-mère, son salaire en tant que gestionnaire ou cheffe / chef de projet doit être déplacé au poste 01.05 ci-dessus.</t>
  </si>
  <si>
    <t>Pourcentage de la Section D du sous-total B+C :</t>
  </si>
  <si>
    <t>TARIF</t>
  </si>
  <si>
    <t>Ne peut excéder 10% du total des Sections B+C si la personne au poste 01.05 est actionnaire de la compagnie requérante, co-requérante ou de la société-mère.</t>
  </si>
  <si>
    <t xml:space="preserve">SVP, pensez à l'environnement avant d'imprimer. </t>
  </si>
  <si>
    <t>Pour tous les endroits où une signature est requise: n'écrivez pas le nom de la productrice / du producteur. Veuillez ajouter une vraie signature ou une signature électronique.</t>
  </si>
  <si>
    <t>Soumettre le devis en format excel. La page "Sommaire" doit être signée et datée.</t>
  </si>
  <si>
    <t>Dans la section Coproduction Internationale de l'onglet "Détail", inscrire le nom de chaque coproducteur étranger, son pays ainsi que le taux de change respectif.</t>
  </si>
  <si>
    <t>La base des salaires internes et apparentés doit être horaire, journalière, hebdomadaire ou mensuelle, et non forfaitaire.</t>
  </si>
  <si>
    <t>Médias Numériques Interactifs</t>
  </si>
  <si>
    <t>Note: 75% des dépenses doivent être d'origine canadienne, sauf pour la section D qui est à 50%.</t>
  </si>
  <si>
    <t>CONCEPTRICE / CONCEPTEUR INTERACTIF OU DE JEU (DESIGNER)</t>
  </si>
  <si>
    <t>06.30</t>
  </si>
  <si>
    <t>PORTAGE</t>
  </si>
  <si>
    <t>LOCALISATION / TRADUCTION / DOUBLAGE</t>
  </si>
  <si>
    <t>Les dépenses indiquées dans la Section D (13 et 14) ci-dessous doivent totaliser minimalement 15% et maximalement 25% du sous-total B+C au devis. Le total des dépenses prévues dans la Section D ne pourra être réduit au final. De plus, 50% des dépenses de la section D doivent être d'origine canadienne.</t>
  </si>
  <si>
    <t>La majorité des coûts de production doit être consacrée à la création de nouveau contenu.</t>
  </si>
  <si>
    <t>Les dépenses de portage et de localisation ne sont pas considérées comme du nouveau contenu.</t>
  </si>
  <si>
    <t>Vous pouvez ajouter des lignes si plus d'une personne occupe le même poste. Voir les instructions.</t>
  </si>
  <si>
    <t>COÛTS DE PORTAGE ET DE LOCALISATION INCLUS DANS LE B+C :</t>
  </si>
  <si>
    <t xml:space="preserve">COÛTS DE PORTAGE ET DE LOCALISATION INCLUS DANS LE B+C </t>
  </si>
  <si>
    <t>SOUS-TOTAL B+C</t>
  </si>
  <si>
    <t>TOTAL DES COÛTS CANADIENS D'ITÉRATION :</t>
  </si>
  <si>
    <t>Les dépenses de cette section sont autorisées avant le lancement et pour un maximum de trois (3) mois après le lancement.</t>
  </si>
  <si>
    <t>TOTAL DES COÛTS D'ITÉRATION :</t>
  </si>
  <si>
    <t>TOTAL DES COÛTS D'ITÉRATION - COÛTS CANADIENS</t>
  </si>
  <si>
    <t>PRENEZ NOTE :</t>
  </si>
  <si>
    <t>TITRE ET NUMÉRO FMC DE LA PRODUCTION À ITÉRER :</t>
  </si>
  <si>
    <t>Les dépenses minimales et maximales de la section D, ainsi que leur durée, sont différentes de celles allouées en Production.</t>
  </si>
  <si>
    <t>Devis d'Itération 2025-2026</t>
  </si>
  <si>
    <t>L'équipement et les logiciels doivent être calculés au prorata de l'utilisation pour le projet seulement ET amortis selon un amortissement linéraire ou dégressif. Vous pouvez ajouter des lignes pour détailler les licences et leur usage.</t>
  </si>
  <si>
    <t>TEMPS ALLOUÉ</t>
  </si>
  <si>
    <t>% de la durée consacré au projet</t>
  </si>
  <si>
    <r>
      <rPr>
        <b/>
        <sz val="10"/>
        <color rgb="FFFF0000"/>
        <rFont val="Arial"/>
        <family val="2"/>
      </rPr>
      <t>NOUVEAU: TEMPS ALLOUÉ</t>
    </r>
    <r>
      <rPr>
        <sz val="10"/>
        <rFont val="Arial"/>
        <family val="2"/>
      </rPr>
      <t>. Sous "Tarif", veuillez inscrire le plein tarif de la base sélectionnée. Indiquer ensuite le pourcentage de la durée qui est consacré au projet.</t>
    </r>
  </si>
  <si>
    <t>© 2017-2025 Telefilm Canada</t>
  </si>
  <si>
    <t>Avant de compléter le devis et de soumettre votre demande, vous devez vous familiariser avec les principes directeurs des Médias numériques interactifs (MNI module principal), les principes directeurs spécifiques à ce programme, les politiques d'affaires (Annexe B) et les autres documents de demande disponibles sur le site web du FMC.</t>
  </si>
  <si>
    <t>Répartition des coûts: Interne, Apparenté ou Externe?  Référez-vous à l'Annexe B - Politiques d'affaires pour plus de détails.</t>
  </si>
  <si>
    <t>Interne:</t>
  </si>
  <si>
    <t>Un coût qui sera payé à un employé (sur la feuille de paie) ou directement à la société requérante.</t>
  </si>
  <si>
    <t>Apparenté:</t>
  </si>
  <si>
    <t>Externe:</t>
  </si>
  <si>
    <t>Un coût qui sera payé à une personne qui n'est pas salariée (pigiste) ou à une entreprise qui n'est pas liée à la société requérante.</t>
  </si>
  <si>
    <t xml:space="preserve">Un coût qui sera payé à une société liée à la société requérante, telle qu'une société mère, ou un coût qui sera payé à une personne liée à la société requérante ou à </t>
  </si>
  <si>
    <t>un.e actionnaire de telle sorte que cette personne aurait la capacité d'exercer, directement ou indirectement, un contrôle, un contrôle conjoint ou une influence notable sur l'autre.</t>
  </si>
  <si>
    <t>Notes sur la structure financière et les mouvements de trésorerie:</t>
  </si>
  <si>
    <t>Des types de sources de financement non-admissibles incluent, mais ne se limitent pas à : marge de crédit ou prêt, apport en travail (« sweat equity »), un apport en travail fait gratuitement ou bénévolement, services, et revenus futurs.</t>
  </si>
  <si>
    <t>Les différés ne sont pas acceptés en Itération.</t>
  </si>
  <si>
    <t>FRAIS DE VÉRIFICATION - Mission d'examen ou audit</t>
  </si>
  <si>
    <t>En signant le présent document, j’atteste que les dépenses internes et apparentées correspondent au coût réel ou à la valeur d’échange des biens listés. Aucune marge de profit n’est ajoutée sur les dépenses prévues, ni aucune taxe.</t>
  </si>
  <si>
    <t>Au devis, seules des dépenses prévues qui seront encourues et/ou payées par le requérant sont admissibles. Aux coûts finaux, seules des dépenses réelles et vérifiables encourues et/ou payées par le requérant sont admissibles. </t>
  </si>
  <si>
    <t>SVP, ne rien écrire dans la colonne O. Elle génère des messages pour vous aider à compléter le devis.</t>
  </si>
  <si>
    <t xml:space="preserve">Si vous ne pouvez pas apposer de signature sur la page "Sommaire" du devis en format Excel, veuillez soumettre la page "Sommaire" signée et datée en format PDF, </t>
  </si>
  <si>
    <t>en plus de soumettre le devis entier en format Excel (.xlsx).</t>
  </si>
  <si>
    <t>Au devis, seules des dépenses prévues qui seront  encourues et/ou payées par le requérant sont admissibles. Aux coûts finaux, seules des dépenses réelles et vérifiables encourues et/ou payées par le requérant sont admissibles. </t>
  </si>
  <si>
    <t>SECTION COPRODUCTION INTERNATIONALE.  Les colonnes P à R sont réservées aux coproductions internationales.  Entrez les coûts de chaque coproducteur étranger en devise canadienne.</t>
  </si>
  <si>
    <t xml:space="preserve">Ce devis contient des formules. Si vous devez ajouter des lignes, veillez à copier et coller une ligne entière sur une nouvelle ligne afin de conserver toutes les formules des colonnes A à Y.   </t>
  </si>
  <si>
    <t>14.60</t>
  </si>
  <si>
    <t>INSCRIPTION AUX CONFÉRENCES</t>
  </si>
  <si>
    <t>(indiquer lesquelles et pour combien de personnes)</t>
  </si>
  <si>
    <t>14.61</t>
  </si>
  <si>
    <t>KIOSQUE D'EXPOSITION</t>
  </si>
  <si>
    <t>14.62</t>
  </si>
  <si>
    <t>TRANSPORT AUX CONFÉRENCES</t>
  </si>
  <si>
    <t>(indiquer le nombre de personnes)</t>
  </si>
  <si>
    <t>14.63</t>
  </si>
  <si>
    <t>HÉBERGEMENT AUX CONFÉRENCES</t>
  </si>
  <si>
    <t>(indiquer le nombre de personnes et le nombre de jours)</t>
  </si>
  <si>
    <t>14.64</t>
  </si>
  <si>
    <t>PER DIEM DU PERSONNEL AUX CONFÉRENCES</t>
  </si>
  <si>
    <t>Copiez une colonne entière dans une nouvelle colonne pour conserver toutes les formules. Assurez-vous que les totaux incluent les montants de la nouvelle colonne ajoutée.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</si>
</sst>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 #,##0.00_)\ &quot;$&quot;_ ;_ * \(#,##0.00\)\ &quot;$&quot;_ ;_ * &quot;-&quot;??_)\ &quot;$&quot;_ ;_ @_ "/>
    <numFmt numFmtId="164" formatCode="[$$-1009]#,##0"/>
    <numFmt numFmtId="165" formatCode="#,##0\ [$$-C0C]"/>
    <numFmt numFmtId="166" formatCode="0.0%"/>
    <numFmt numFmtId="167" formatCode="#,##0\ _$"/>
  </numFmts>
  <fonts count="35" x14ac:knownFonts="1">
    <font>
      <sz val="12"/>
      <name val="Arial"/>
    </font>
    <font>
      <b/>
      <sz val="12"/>
      <name val="Arial"/>
      <family val="2"/>
    </font>
    <font>
      <sz val="10"/>
      <name val="Arial"/>
      <family val="2"/>
    </font>
    <font>
      <sz val="9"/>
      <name val="Arial"/>
      <family val="2"/>
    </font>
    <font>
      <b/>
      <sz val="10"/>
      <name val="Arial"/>
      <family val="2"/>
    </font>
    <font>
      <b/>
      <sz val="9"/>
      <name val="Arial"/>
      <family val="2"/>
    </font>
    <font>
      <sz val="12"/>
      <color indexed="9"/>
      <name val="Arial"/>
      <family val="2"/>
    </font>
    <font>
      <sz val="12"/>
      <color indexed="8"/>
      <name val="Arial"/>
      <family val="2"/>
    </font>
    <font>
      <b/>
      <sz val="12"/>
      <color indexed="8"/>
      <name val="Arial"/>
      <family val="2"/>
    </font>
    <font>
      <sz val="10"/>
      <color indexed="9"/>
      <name val="Arial"/>
      <family val="2"/>
    </font>
    <font>
      <sz val="12"/>
      <name val="Arial"/>
      <family val="2"/>
    </font>
    <font>
      <b/>
      <sz val="13"/>
      <name val="Arial"/>
      <family val="2"/>
    </font>
    <font>
      <sz val="8"/>
      <name val="Arial"/>
      <family val="2"/>
    </font>
    <font>
      <b/>
      <i/>
      <sz val="10"/>
      <name val="Arial"/>
      <family val="2"/>
    </font>
    <font>
      <b/>
      <sz val="9"/>
      <color indexed="10"/>
      <name val="Arial"/>
      <family val="2"/>
    </font>
    <font>
      <b/>
      <sz val="10"/>
      <color indexed="10"/>
      <name val="Arial"/>
      <family val="2"/>
    </font>
    <font>
      <b/>
      <sz val="11"/>
      <name val="Arial"/>
      <family val="2"/>
    </font>
    <font>
      <sz val="11"/>
      <name val="Arial"/>
      <family val="2"/>
    </font>
    <font>
      <b/>
      <sz val="11"/>
      <color indexed="10"/>
      <name val="Arial"/>
      <family val="2"/>
    </font>
    <font>
      <sz val="10"/>
      <color theme="1"/>
      <name val="Arial"/>
      <family val="2"/>
    </font>
    <font>
      <b/>
      <sz val="10"/>
      <color rgb="FFFF0000"/>
      <name val="Arial"/>
      <family val="2"/>
    </font>
    <font>
      <sz val="12"/>
      <name val="Arial"/>
      <family val="2"/>
    </font>
    <font>
      <b/>
      <sz val="11"/>
      <color theme="1"/>
      <name val="Calibri"/>
      <family val="2"/>
      <scheme val="minor"/>
    </font>
    <font>
      <sz val="9"/>
      <color theme="1"/>
      <name val="Arial"/>
      <family val="2"/>
    </font>
    <font>
      <b/>
      <sz val="9"/>
      <color theme="1"/>
      <name val="Arial"/>
      <family val="2"/>
    </font>
    <font>
      <sz val="9"/>
      <color indexed="81"/>
      <name val="Tahoma"/>
      <family val="2"/>
    </font>
    <font>
      <sz val="12"/>
      <name val="Arial"/>
      <family val="2"/>
    </font>
    <font>
      <sz val="10"/>
      <color rgb="FFFF0063"/>
      <name val="Arial"/>
      <family val="2"/>
    </font>
    <font>
      <sz val="12"/>
      <color rgb="FFFF0063"/>
      <name val="Arial"/>
      <family val="2"/>
    </font>
    <font>
      <b/>
      <sz val="10"/>
      <color theme="1"/>
      <name val="Arial"/>
      <family val="2"/>
    </font>
    <font>
      <b/>
      <sz val="8"/>
      <name val="Arial"/>
      <family val="2"/>
    </font>
    <font>
      <sz val="10"/>
      <color rgb="FF4C4C4C"/>
      <name val="Arial"/>
      <family val="2"/>
    </font>
    <font>
      <b/>
      <sz val="12"/>
      <color indexed="10"/>
      <name val="Arial"/>
      <family val="2"/>
    </font>
    <font>
      <sz val="12"/>
      <color rgb="FF1E1E1E"/>
      <name val="Segoe UI"/>
      <family val="2"/>
    </font>
    <font>
      <b/>
      <sz val="10"/>
      <color rgb="FF00B050"/>
      <name val="Arial"/>
      <family val="2"/>
    </font>
  </fonts>
  <fills count="2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8"/>
      </patternFill>
    </fill>
    <fill>
      <patternFill patternType="solid">
        <fgColor indexed="65"/>
        <bgColor indexed="8"/>
      </patternFill>
    </fill>
    <fill>
      <patternFill patternType="solid">
        <fgColor indexed="65"/>
        <bgColor indexed="26"/>
      </patternFill>
    </fill>
    <fill>
      <patternFill patternType="solid">
        <fgColor rgb="FFFFFF00"/>
        <bgColor indexed="64"/>
      </patternFill>
    </fill>
    <fill>
      <patternFill patternType="solid">
        <fgColor rgb="FFFF3399"/>
        <bgColor indexed="64"/>
      </patternFill>
    </fill>
    <fill>
      <patternFill patternType="solid">
        <fgColor rgb="FFD5FF18"/>
        <bgColor indexed="64"/>
      </patternFill>
    </fill>
    <fill>
      <patternFill patternType="solid">
        <fgColor theme="0" tint="-0.14999847407452621"/>
        <bgColor indexed="64"/>
      </patternFill>
    </fill>
    <fill>
      <patternFill patternType="solid">
        <fgColor rgb="FFF7D1E1"/>
        <bgColor indexed="64"/>
      </patternFill>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2C79"/>
        <bgColor rgb="FF000000"/>
      </patternFill>
    </fill>
    <fill>
      <patternFill patternType="solid">
        <fgColor theme="0" tint="-0.14999847407452621"/>
        <bgColor indexed="8"/>
      </patternFill>
    </fill>
    <fill>
      <patternFill patternType="solid">
        <fgColor rgb="FFA7FFFB"/>
        <bgColor indexed="64"/>
      </patternFill>
    </fill>
    <fill>
      <patternFill patternType="solid">
        <fgColor rgb="FFA7FFFB"/>
        <bgColor indexed="8"/>
      </patternFill>
    </fill>
    <fill>
      <patternFill patternType="solid">
        <fgColor theme="9" tint="0.59999389629810485"/>
        <bgColor indexed="64"/>
      </patternFill>
    </fill>
  </fills>
  <borders count="6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4">
    <xf numFmtId="0" fontId="0" fillId="0" borderId="0"/>
    <xf numFmtId="44" fontId="21" fillId="0" borderId="0" applyFont="0" applyFill="0" applyBorder="0" applyAlignment="0" applyProtection="0"/>
    <xf numFmtId="0" fontId="2" fillId="0" borderId="0"/>
    <xf numFmtId="9" fontId="26" fillId="0" borderId="0" applyFont="0" applyFill="0" applyBorder="0" applyAlignment="0" applyProtection="0"/>
  </cellStyleXfs>
  <cellXfs count="468">
    <xf numFmtId="0" fontId="0" fillId="0" borderId="0" xfId="0"/>
    <xf numFmtId="0" fontId="0" fillId="0" borderId="0" xfId="0" applyAlignment="1">
      <alignment horizontal="center"/>
    </xf>
    <xf numFmtId="0" fontId="1" fillId="0" borderId="0" xfId="0" applyFont="1"/>
    <xf numFmtId="0" fontId="2" fillId="2" borderId="0" xfId="0" applyFont="1" applyFill="1"/>
    <xf numFmtId="0" fontId="2" fillId="0" borderId="0" xfId="0" applyFont="1"/>
    <xf numFmtId="0" fontId="4" fillId="0" borderId="0" xfId="0" applyFont="1"/>
    <xf numFmtId="0" fontId="5" fillId="0" borderId="0" xfId="0" applyFont="1"/>
    <xf numFmtId="0" fontId="3" fillId="0" borderId="0" xfId="0" applyFont="1"/>
    <xf numFmtId="49" fontId="0" fillId="0" borderId="0" xfId="0" applyNumberFormat="1"/>
    <xf numFmtId="0" fontId="2" fillId="2" borderId="0" xfId="0" applyFont="1" applyFill="1" applyAlignment="1">
      <alignment vertical="center"/>
    </xf>
    <xf numFmtId="0" fontId="4" fillId="2" borderId="0" xfId="0" applyFont="1" applyFill="1"/>
    <xf numFmtId="0" fontId="2" fillId="0" borderId="0" xfId="0" applyFont="1" applyAlignment="1">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vertical="center"/>
    </xf>
    <xf numFmtId="0" fontId="2" fillId="4" borderId="0" xfId="0" applyFont="1" applyFill="1" applyAlignment="1">
      <alignment horizontal="center" vertical="center"/>
    </xf>
    <xf numFmtId="37" fontId="4" fillId="2" borderId="0" xfId="0" applyNumberFormat="1" applyFont="1" applyFill="1" applyAlignment="1">
      <alignment vertical="center"/>
    </xf>
    <xf numFmtId="37" fontId="4" fillId="4" borderId="0" xfId="0" applyNumberFormat="1" applyFont="1" applyFill="1" applyAlignment="1">
      <alignment vertical="center"/>
    </xf>
    <xf numFmtId="49" fontId="2" fillId="0" borderId="0" xfId="0" applyNumberFormat="1" applyFont="1"/>
    <xf numFmtId="0" fontId="2" fillId="0" borderId="0" xfId="0" applyFont="1" applyAlignment="1">
      <alignment horizontal="center"/>
    </xf>
    <xf numFmtId="0" fontId="10" fillId="0" borderId="0" xfId="0" applyFont="1"/>
    <xf numFmtId="0" fontId="2" fillId="2" borderId="1" xfId="0" applyFont="1" applyFill="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2" xfId="0" applyFont="1" applyBorder="1"/>
    <xf numFmtId="49" fontId="2" fillId="0" borderId="0" xfId="0" applyNumberFormat="1" applyFont="1" applyAlignment="1">
      <alignment horizontal="center"/>
    </xf>
    <xf numFmtId="3" fontId="2" fillId="2" borderId="2" xfId="0" applyNumberFormat="1" applyFont="1" applyFill="1" applyBorder="1" applyAlignment="1">
      <alignment horizontal="center" vertical="center"/>
    </xf>
    <xf numFmtId="3" fontId="2" fillId="5" borderId="2" xfId="0" applyNumberFormat="1" applyFont="1" applyFill="1" applyBorder="1" applyAlignment="1">
      <alignment horizontal="right" vertical="center"/>
    </xf>
    <xf numFmtId="2" fontId="2" fillId="0" borderId="2" xfId="0" applyNumberFormat="1" applyFont="1" applyBorder="1" applyAlignment="1">
      <alignment horizontal="center" vertical="center"/>
    </xf>
    <xf numFmtId="0" fontId="4"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6" xfId="0" applyFont="1" applyBorder="1" applyAlignment="1">
      <alignment vertical="center"/>
    </xf>
    <xf numFmtId="0" fontId="11" fillId="0" borderId="2" xfId="0" applyFont="1" applyBorder="1" applyAlignment="1">
      <alignment horizontal="center" vertical="center"/>
    </xf>
    <xf numFmtId="49" fontId="2"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4" fillId="0" borderId="5" xfId="0" applyFont="1" applyBorder="1" applyAlignment="1">
      <alignment vertical="center"/>
    </xf>
    <xf numFmtId="0" fontId="12" fillId="2" borderId="2" xfId="0" applyFont="1" applyFill="1" applyBorder="1" applyAlignment="1">
      <alignment horizontal="center" vertical="center"/>
    </xf>
    <xf numFmtId="0" fontId="12" fillId="0" borderId="0" xfId="0" applyFont="1"/>
    <xf numFmtId="3" fontId="2" fillId="5" borderId="5" xfId="0" applyNumberFormat="1" applyFont="1" applyFill="1" applyBorder="1" applyAlignment="1">
      <alignment horizontal="right" vertical="center"/>
    </xf>
    <xf numFmtId="0" fontId="4" fillId="0" borderId="9" xfId="0" applyFont="1" applyBorder="1" applyAlignment="1">
      <alignment horizontal="center" vertical="center"/>
    </xf>
    <xf numFmtId="0" fontId="4" fillId="0" borderId="10" xfId="0" applyFont="1" applyBorder="1" applyAlignment="1">
      <alignment vertical="center"/>
    </xf>
    <xf numFmtId="0" fontId="6" fillId="0" borderId="12" xfId="0" applyFont="1" applyBorder="1" applyAlignment="1">
      <alignment vertical="center"/>
    </xf>
    <xf numFmtId="0" fontId="9" fillId="0" borderId="13" xfId="0" applyFont="1" applyBorder="1"/>
    <xf numFmtId="0" fontId="1" fillId="0" borderId="0" xfId="0" applyFont="1" applyAlignment="1">
      <alignment horizontal="right" vertical="center"/>
    </xf>
    <xf numFmtId="0" fontId="2" fillId="0" borderId="3" xfId="0" applyFont="1" applyBorder="1" applyAlignment="1">
      <alignment horizontal="center" vertical="center"/>
    </xf>
    <xf numFmtId="0" fontId="4" fillId="6" borderId="0" xfId="0" applyFont="1" applyFill="1" applyAlignment="1">
      <alignment horizontal="center" vertical="center"/>
    </xf>
    <xf numFmtId="0" fontId="2" fillId="2" borderId="2" xfId="0" applyFont="1" applyFill="1" applyBorder="1" applyAlignment="1">
      <alignment horizontal="center" vertical="center"/>
    </xf>
    <xf numFmtId="3" fontId="2" fillId="5" borderId="2" xfId="0" applyNumberFormat="1" applyFont="1" applyFill="1" applyBorder="1" applyAlignment="1">
      <alignment vertical="center"/>
    </xf>
    <xf numFmtId="3" fontId="2" fillId="0" borderId="2" xfId="0" applyNumberFormat="1" applyFont="1" applyBorder="1" applyAlignment="1">
      <alignment horizontal="center" vertical="center"/>
    </xf>
    <xf numFmtId="0" fontId="14" fillId="0" borderId="0" xfId="0" applyFont="1"/>
    <xf numFmtId="0" fontId="14" fillId="0" borderId="0" xfId="0" applyFont="1" applyAlignment="1">
      <alignment horizontal="center"/>
    </xf>
    <xf numFmtId="0" fontId="4" fillId="2" borderId="2" xfId="0" applyFont="1" applyFill="1" applyBorder="1" applyAlignment="1">
      <alignment horizontal="center" vertical="center"/>
    </xf>
    <xf numFmtId="49" fontId="13" fillId="0" borderId="0" xfId="0" applyNumberFormat="1" applyFont="1" applyAlignment="1">
      <alignment horizontal="center"/>
    </xf>
    <xf numFmtId="0" fontId="13" fillId="0" borderId="0" xfId="0" applyFont="1"/>
    <xf numFmtId="0" fontId="2" fillId="0" borderId="5" xfId="0" applyFont="1" applyBorder="1" applyAlignment="1">
      <alignment horizontal="center" vertical="center" wrapText="1"/>
    </xf>
    <xf numFmtId="0" fontId="2" fillId="0" borderId="4" xfId="0" applyFont="1" applyBorder="1" applyAlignment="1">
      <alignment vertical="center"/>
    </xf>
    <xf numFmtId="0" fontId="2" fillId="0" borderId="2" xfId="0" applyFont="1" applyBorder="1"/>
    <xf numFmtId="0" fontId="4" fillId="0" borderId="0" xfId="0" applyFont="1" applyAlignment="1">
      <alignment horizontal="right"/>
    </xf>
    <xf numFmtId="3" fontId="2" fillId="0" borderId="0" xfId="0" applyNumberFormat="1" applyFont="1"/>
    <xf numFmtId="3" fontId="4" fillId="0" borderId="16" xfId="0" applyNumberFormat="1" applyFont="1" applyBorder="1" applyAlignment="1">
      <alignment horizontal="center"/>
    </xf>
    <xf numFmtId="3" fontId="4" fillId="0" borderId="17" xfId="0" applyNumberFormat="1" applyFont="1" applyBorder="1" applyAlignment="1">
      <alignment horizontal="center"/>
    </xf>
    <xf numFmtId="3" fontId="4" fillId="0" borderId="18" xfId="0" applyNumberFormat="1" applyFont="1" applyBorder="1" applyAlignment="1">
      <alignment horizontal="center"/>
    </xf>
    <xf numFmtId="3" fontId="2" fillId="0" borderId="16" xfId="0" applyNumberFormat="1" applyFont="1" applyBorder="1"/>
    <xf numFmtId="3" fontId="2" fillId="0" borderId="17" xfId="0" applyNumberFormat="1" applyFont="1" applyBorder="1"/>
    <xf numFmtId="3" fontId="2" fillId="0" borderId="18" xfId="0" applyNumberFormat="1" applyFont="1" applyBorder="1"/>
    <xf numFmtId="3" fontId="4" fillId="0" borderId="16" xfId="0" applyNumberFormat="1" applyFont="1" applyBorder="1"/>
    <xf numFmtId="3" fontId="4" fillId="0" borderId="17" xfId="0" applyNumberFormat="1" applyFont="1" applyBorder="1"/>
    <xf numFmtId="3" fontId="4" fillId="0" borderId="18" xfId="0" applyNumberFormat="1" applyFont="1" applyBorder="1"/>
    <xf numFmtId="0" fontId="14" fillId="0" borderId="0" xfId="0" applyFont="1" applyAlignment="1">
      <alignment horizontal="left" indent="1"/>
    </xf>
    <xf numFmtId="3" fontId="4" fillId="0" borderId="19" xfId="0" applyNumberFormat="1" applyFont="1" applyBorder="1" applyAlignment="1">
      <alignment horizontal="center"/>
    </xf>
    <xf numFmtId="3" fontId="2" fillId="0" borderId="19" xfId="0" applyNumberFormat="1" applyFont="1" applyBorder="1"/>
    <xf numFmtId="3" fontId="4" fillId="0" borderId="19" xfId="0" applyNumberFormat="1" applyFont="1" applyBorder="1"/>
    <xf numFmtId="0" fontId="15" fillId="0" borderId="0" xfId="0" applyFont="1"/>
    <xf numFmtId="49" fontId="16" fillId="0" borderId="2" xfId="0" applyNumberFormat="1" applyFont="1" applyBorder="1" applyAlignment="1">
      <alignment horizontal="center"/>
    </xf>
    <xf numFmtId="0" fontId="18" fillId="0" borderId="0" xfId="0" applyFont="1" applyAlignment="1">
      <alignment horizontal="left" indent="1"/>
    </xf>
    <xf numFmtId="165" fontId="4" fillId="0" borderId="20" xfId="0" applyNumberFormat="1" applyFont="1" applyBorder="1"/>
    <xf numFmtId="165" fontId="4" fillId="5" borderId="2" xfId="0" applyNumberFormat="1" applyFont="1" applyFill="1" applyBorder="1" applyAlignment="1">
      <alignment horizontal="right" vertical="center"/>
    </xf>
    <xf numFmtId="165" fontId="2" fillId="5" borderId="5" xfId="0" applyNumberFormat="1" applyFont="1" applyFill="1" applyBorder="1" applyAlignment="1">
      <alignment horizontal="right" vertical="center"/>
    </xf>
    <xf numFmtId="165" fontId="4" fillId="5" borderId="2" xfId="0" applyNumberFormat="1" applyFont="1" applyFill="1" applyBorder="1" applyAlignment="1">
      <alignment vertical="center"/>
    </xf>
    <xf numFmtId="3" fontId="3" fillId="5" borderId="2" xfId="0" applyNumberFormat="1" applyFont="1" applyFill="1" applyBorder="1" applyAlignment="1">
      <alignment horizontal="center" vertical="center"/>
    </xf>
    <xf numFmtId="0" fontId="3" fillId="0" borderId="2" xfId="2" applyFont="1" applyBorder="1" applyAlignment="1" applyProtection="1">
      <alignment vertical="top" wrapText="1"/>
      <protection locked="0"/>
    </xf>
    <xf numFmtId="0" fontId="22" fillId="0" borderId="2" xfId="0" applyFont="1" applyBorder="1"/>
    <xf numFmtId="0" fontId="0" fillId="0" borderId="2" xfId="0" applyBorder="1"/>
    <xf numFmtId="1" fontId="19" fillId="0" borderId="2" xfId="0" quotePrefix="1" applyNumberFormat="1" applyFont="1" applyBorder="1" applyAlignment="1">
      <alignment horizontal="center"/>
    </xf>
    <xf numFmtId="0" fontId="23" fillId="0" borderId="2" xfId="0" applyFont="1" applyBorder="1"/>
    <xf numFmtId="0" fontId="19" fillId="0" borderId="2" xfId="0" quotePrefix="1" applyFont="1" applyBorder="1" applyAlignment="1">
      <alignment horizontal="center"/>
    </xf>
    <xf numFmtId="0" fontId="19" fillId="0" borderId="2" xfId="0" applyFont="1" applyBorder="1" applyAlignment="1">
      <alignment horizontal="center"/>
    </xf>
    <xf numFmtId="0" fontId="24" fillId="0" borderId="2" xfId="0" applyFont="1" applyBorder="1"/>
    <xf numFmtId="0" fontId="19" fillId="0" borderId="2" xfId="0" applyFont="1" applyBorder="1"/>
    <xf numFmtId="0" fontId="3" fillId="0" borderId="2" xfId="2" applyFont="1" applyBorder="1" applyAlignment="1">
      <alignment vertical="top" wrapText="1"/>
    </xf>
    <xf numFmtId="0" fontId="5" fillId="0" borderId="2" xfId="0" applyFont="1" applyBorder="1" applyAlignment="1">
      <alignment vertical="top" wrapText="1"/>
    </xf>
    <xf numFmtId="0" fontId="4" fillId="0" borderId="0" xfId="0" applyFont="1" applyAlignment="1">
      <alignment horizontal="center" vertical="center"/>
    </xf>
    <xf numFmtId="0" fontId="4" fillId="0" borderId="0" xfId="0" applyFont="1" applyAlignment="1">
      <alignment vertical="center"/>
    </xf>
    <xf numFmtId="3" fontId="2" fillId="0" borderId="5" xfId="0" applyNumberFormat="1" applyFont="1" applyBorder="1" applyAlignment="1">
      <alignment horizontal="right" vertical="center"/>
    </xf>
    <xf numFmtId="165" fontId="4" fillId="0" borderId="2" xfId="0" applyNumberFormat="1"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wrapText="1"/>
    </xf>
    <xf numFmtId="2" fontId="2" fillId="0" borderId="0" xfId="0" applyNumberFormat="1" applyFont="1" applyAlignment="1">
      <alignment horizontal="center" vertical="center"/>
    </xf>
    <xf numFmtId="0" fontId="4" fillId="0" borderId="0" xfId="0" applyFont="1" applyAlignment="1">
      <alignment horizontal="right" vertical="center"/>
    </xf>
    <xf numFmtId="0" fontId="11" fillId="7" borderId="4" xfId="0" applyFont="1" applyFill="1" applyBorder="1" applyAlignment="1">
      <alignment horizontal="center" vertical="center"/>
    </xf>
    <xf numFmtId="0" fontId="2"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11" fillId="7" borderId="2" xfId="0" applyFont="1" applyFill="1" applyBorder="1" applyAlignment="1">
      <alignment horizontal="center" vertical="center"/>
    </xf>
    <xf numFmtId="49" fontId="2" fillId="7" borderId="2" xfId="0"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vertical="center"/>
    </xf>
    <xf numFmtId="0" fontId="2" fillId="0" borderId="11" xfId="0" applyFont="1" applyBorder="1" applyAlignment="1">
      <alignment horizontal="center" vertical="center" wrapText="1"/>
    </xf>
    <xf numFmtId="3" fontId="2" fillId="0" borderId="11" xfId="0" applyNumberFormat="1" applyFont="1" applyBorder="1" applyAlignment="1">
      <alignment horizontal="right" vertical="center"/>
    </xf>
    <xf numFmtId="0" fontId="2" fillId="0" borderId="21" xfId="0" applyFont="1" applyBorder="1" applyAlignment="1">
      <alignment horizontal="center" vertical="center" wrapText="1"/>
    </xf>
    <xf numFmtId="3" fontId="2" fillId="0" borderId="21" xfId="0" applyNumberFormat="1" applyFont="1" applyBorder="1" applyAlignment="1">
      <alignment horizontal="right" vertical="center"/>
    </xf>
    <xf numFmtId="0" fontId="20" fillId="0" borderId="0" xfId="0" applyFont="1"/>
    <xf numFmtId="165" fontId="0" fillId="0" borderId="0" xfId="0" applyNumberFormat="1"/>
    <xf numFmtId="0" fontId="7" fillId="0" borderId="12" xfId="0" applyFont="1" applyBorder="1"/>
    <xf numFmtId="166" fontId="4" fillId="0" borderId="2" xfId="3" applyNumberFormat="1" applyFont="1" applyFill="1" applyBorder="1" applyAlignment="1" applyProtection="1">
      <alignment horizontal="right" vertical="center"/>
    </xf>
    <xf numFmtId="0" fontId="2" fillId="0" borderId="5" xfId="0" applyFont="1" applyBorder="1" applyAlignment="1">
      <alignment vertical="center"/>
    </xf>
    <xf numFmtId="0" fontId="2" fillId="0" borderId="3" xfId="0" applyFont="1" applyBorder="1" applyAlignment="1">
      <alignment horizontal="left" vertical="center"/>
    </xf>
    <xf numFmtId="0" fontId="4" fillId="0" borderId="22"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8" fillId="0" borderId="8" xfId="0" applyFont="1" applyBorder="1" applyAlignment="1">
      <alignment horizontal="left" vertical="center"/>
    </xf>
    <xf numFmtId="0" fontId="5" fillId="0" borderId="2" xfId="2" applyFont="1" applyBorder="1" applyAlignment="1">
      <alignment vertical="top" wrapText="1"/>
    </xf>
    <xf numFmtId="0" fontId="2" fillId="8" borderId="0" xfId="0" applyFont="1" applyFill="1"/>
    <xf numFmtId="3" fontId="2" fillId="8" borderId="0" xfId="0" applyNumberFormat="1" applyFont="1" applyFill="1"/>
    <xf numFmtId="3" fontId="5" fillId="2" borderId="2" xfId="0" applyNumberFormat="1" applyFont="1" applyFill="1" applyBorder="1" applyAlignment="1">
      <alignment horizontal="center" vertical="center"/>
    </xf>
    <xf numFmtId="3" fontId="5" fillId="5" borderId="2" xfId="0" applyNumberFormat="1" applyFont="1" applyFill="1" applyBorder="1" applyAlignment="1">
      <alignment horizontal="center" vertical="center"/>
    </xf>
    <xf numFmtId="3" fontId="3" fillId="0" borderId="2" xfId="0" applyNumberFormat="1" applyFont="1" applyBorder="1" applyAlignment="1">
      <alignment horizontal="center" vertical="center"/>
    </xf>
    <xf numFmtId="3" fontId="5" fillId="0" borderId="2" xfId="0" applyNumberFormat="1" applyFont="1" applyBorder="1" applyAlignment="1">
      <alignment horizontal="center" vertical="center"/>
    </xf>
    <xf numFmtId="3" fontId="5" fillId="2" borderId="0" xfId="0" applyNumberFormat="1" applyFont="1" applyFill="1" applyAlignment="1">
      <alignment horizontal="center" vertical="center"/>
    </xf>
    <xf numFmtId="0" fontId="2" fillId="9" borderId="2" xfId="0" applyFont="1" applyFill="1" applyBorder="1" applyAlignment="1">
      <alignment horizontal="center" vertical="center"/>
    </xf>
    <xf numFmtId="0" fontId="2" fillId="9" borderId="4" xfId="0" applyFont="1" applyFill="1" applyBorder="1" applyAlignment="1">
      <alignment vertical="center"/>
    </xf>
    <xf numFmtId="0" fontId="2" fillId="9" borderId="5" xfId="0" applyFont="1" applyFill="1" applyBorder="1" applyAlignment="1">
      <alignment vertical="center" wrapText="1"/>
    </xf>
    <xf numFmtId="0" fontId="2" fillId="9" borderId="5" xfId="0" applyFont="1" applyFill="1" applyBorder="1" applyAlignment="1">
      <alignment vertical="center"/>
    </xf>
    <xf numFmtId="0" fontId="2" fillId="9" borderId="2" xfId="0" quotePrefix="1" applyFont="1" applyFill="1" applyBorder="1" applyAlignment="1">
      <alignment horizontal="center" vertical="center"/>
    </xf>
    <xf numFmtId="0" fontId="2" fillId="9" borderId="2" xfId="0" applyFont="1" applyFill="1" applyBorder="1" applyAlignment="1">
      <alignment vertical="center"/>
    </xf>
    <xf numFmtId="49" fontId="27" fillId="8" borderId="0" xfId="0" applyNumberFormat="1" applyFont="1" applyFill="1" applyAlignment="1">
      <alignment horizontal="center"/>
    </xf>
    <xf numFmtId="49" fontId="28" fillId="8" borderId="0" xfId="0" applyNumberFormat="1" applyFont="1" applyFill="1"/>
    <xf numFmtId="0" fontId="28" fillId="8" borderId="0" xfId="0" applyFont="1" applyFill="1"/>
    <xf numFmtId="0" fontId="28" fillId="8" borderId="0" xfId="0" applyFont="1" applyFill="1" applyAlignment="1">
      <alignment horizontal="center"/>
    </xf>
    <xf numFmtId="49" fontId="1" fillId="0" borderId="0" xfId="0" applyNumberFormat="1" applyFont="1" applyAlignment="1">
      <alignment horizontal="center" vertical="top" wrapText="1"/>
    </xf>
    <xf numFmtId="0" fontId="1" fillId="0" borderId="0" xfId="0" applyFont="1" applyAlignment="1">
      <alignment horizontal="right"/>
    </xf>
    <xf numFmtId="49" fontId="4" fillId="0" borderId="0" xfId="0" applyNumberFormat="1" applyFont="1" applyAlignment="1">
      <alignment horizontal="right"/>
    </xf>
    <xf numFmtId="165" fontId="4" fillId="0" borderId="0" xfId="0" applyNumberFormat="1" applyFont="1" applyAlignment="1">
      <alignment horizontal="right" vertical="center"/>
    </xf>
    <xf numFmtId="0" fontId="5" fillId="0" borderId="2" xfId="0" applyFont="1" applyBorder="1" applyAlignment="1">
      <alignment horizontal="center" vertical="center"/>
    </xf>
    <xf numFmtId="0" fontId="5" fillId="0" borderId="20" xfId="0" applyFont="1" applyBorder="1" applyAlignment="1">
      <alignment horizontal="center" vertical="center"/>
    </xf>
    <xf numFmtId="165" fontId="3" fillId="10" borderId="20" xfId="0" applyNumberFormat="1" applyFont="1" applyFill="1" applyBorder="1" applyAlignment="1">
      <alignment horizontal="right" indent="1"/>
    </xf>
    <xf numFmtId="165" fontId="3" fillId="10" borderId="2" xfId="0" applyNumberFormat="1" applyFont="1" applyFill="1" applyBorder="1" applyAlignment="1">
      <alignment horizontal="right" indent="1"/>
    </xf>
    <xf numFmtId="0" fontId="3" fillId="0" borderId="2" xfId="0" applyFont="1" applyBorder="1" applyAlignment="1">
      <alignment horizontal="center" vertical="center"/>
    </xf>
    <xf numFmtId="0" fontId="12" fillId="0" borderId="35" xfId="0" applyFont="1" applyBorder="1" applyAlignment="1">
      <alignment horizontal="center" vertical="center" wrapText="1"/>
    </xf>
    <xf numFmtId="165" fontId="2" fillId="0" borderId="29" xfId="0" applyNumberFormat="1" applyFont="1" applyBorder="1"/>
    <xf numFmtId="165" fontId="2" fillId="0" borderId="33" xfId="0" applyNumberFormat="1" applyFont="1" applyBorder="1"/>
    <xf numFmtId="165" fontId="4" fillId="0" borderId="33" xfId="0" applyNumberFormat="1" applyFont="1" applyBorder="1"/>
    <xf numFmtId="167" fontId="2" fillId="0" borderId="33" xfId="0" applyNumberFormat="1" applyFont="1" applyBorder="1" applyAlignment="1">
      <alignment horizontal="right"/>
    </xf>
    <xf numFmtId="0" fontId="2" fillId="0" borderId="0" xfId="0" applyFont="1" applyAlignment="1">
      <alignment horizontal="right"/>
    </xf>
    <xf numFmtId="165" fontId="2" fillId="0" borderId="0" xfId="0" applyNumberFormat="1" applyFont="1"/>
    <xf numFmtId="164" fontId="4" fillId="0" borderId="0" xfId="0" applyNumberFormat="1" applyFont="1"/>
    <xf numFmtId="0" fontId="3" fillId="12" borderId="0" xfId="0" applyFont="1" applyFill="1" applyAlignment="1">
      <alignment horizontal="center" vertical="center"/>
    </xf>
    <xf numFmtId="165" fontId="4" fillId="0" borderId="36" xfId="0" applyNumberFormat="1" applyFont="1" applyBorder="1"/>
    <xf numFmtId="165" fontId="4" fillId="0" borderId="36" xfId="0" applyNumberFormat="1" applyFont="1" applyBorder="1" applyAlignment="1">
      <alignment horizontal="right"/>
    </xf>
    <xf numFmtId="165" fontId="4" fillId="11" borderId="37" xfId="0" applyNumberFormat="1" applyFont="1" applyFill="1" applyBorder="1"/>
    <xf numFmtId="165" fontId="2" fillId="0" borderId="35" xfId="0" applyNumberFormat="1" applyFont="1" applyBorder="1"/>
    <xf numFmtId="0" fontId="15" fillId="0" borderId="0" xfId="0" applyFont="1" applyAlignment="1">
      <alignment horizontal="left" indent="1"/>
    </xf>
    <xf numFmtId="165" fontId="15" fillId="0" borderId="0" xfId="0" applyNumberFormat="1" applyFont="1"/>
    <xf numFmtId="0" fontId="5" fillId="0" borderId="6" xfId="0" applyFont="1" applyBorder="1" applyAlignment="1">
      <alignment vertical="center" wrapText="1"/>
    </xf>
    <xf numFmtId="0" fontId="5" fillId="0" borderId="2" xfId="2" applyFont="1" applyBorder="1" applyAlignment="1">
      <alignment vertical="center" wrapText="1"/>
    </xf>
    <xf numFmtId="0" fontId="12" fillId="0" borderId="38" xfId="0" applyFont="1" applyBorder="1" applyAlignment="1">
      <alignment horizontal="center" vertical="center" wrapText="1"/>
    </xf>
    <xf numFmtId="0" fontId="2" fillId="0" borderId="28" xfId="0" applyFont="1" applyBorder="1"/>
    <xf numFmtId="167" fontId="2" fillId="0" borderId="20" xfId="0" applyNumberFormat="1" applyFont="1" applyBorder="1" applyAlignment="1">
      <alignment horizontal="right"/>
    </xf>
    <xf numFmtId="165" fontId="2" fillId="0" borderId="20" xfId="0" applyNumberFormat="1" applyFont="1" applyBorder="1"/>
    <xf numFmtId="165" fontId="2" fillId="0" borderId="34" xfId="0" applyNumberFormat="1" applyFont="1" applyBorder="1"/>
    <xf numFmtId="165" fontId="4" fillId="11" borderId="36" xfId="0" applyNumberFormat="1" applyFont="1" applyFill="1" applyBorder="1"/>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49" fontId="4" fillId="0" borderId="0" xfId="0" applyNumberFormat="1" applyFont="1" applyAlignment="1">
      <alignment horizontal="center"/>
    </xf>
    <xf numFmtId="165" fontId="4" fillId="0" borderId="3" xfId="0" applyNumberFormat="1" applyFont="1" applyBorder="1"/>
    <xf numFmtId="0" fontId="2" fillId="0" borderId="1" xfId="0" applyFont="1" applyBorder="1"/>
    <xf numFmtId="0" fontId="2" fillId="0" borderId="5" xfId="0" applyFont="1" applyBorder="1" applyAlignment="1">
      <alignment horizontal="right"/>
    </xf>
    <xf numFmtId="0" fontId="13" fillId="0" borderId="0" xfId="0" applyFont="1" applyAlignment="1">
      <alignment horizontal="right"/>
    </xf>
    <xf numFmtId="3" fontId="2" fillId="0" borderId="41" xfId="0" applyNumberFormat="1" applyFont="1" applyBorder="1"/>
    <xf numFmtId="3" fontId="2" fillId="0" borderId="42" xfId="0" applyNumberFormat="1" applyFont="1" applyBorder="1"/>
    <xf numFmtId="3" fontId="2" fillId="0" borderId="43" xfId="0" applyNumberFormat="1" applyFont="1" applyBorder="1"/>
    <xf numFmtId="3" fontId="2" fillId="0" borderId="44" xfId="0" applyNumberFormat="1" applyFont="1" applyBorder="1"/>
    <xf numFmtId="165" fontId="2" fillId="11" borderId="5" xfId="0" applyNumberFormat="1" applyFont="1" applyFill="1" applyBorder="1"/>
    <xf numFmtId="0" fontId="4" fillId="0" borderId="28" xfId="0" applyFont="1" applyBorder="1" applyAlignment="1">
      <alignment horizontal="right" vertical="center"/>
    </xf>
    <xf numFmtId="14" fontId="2" fillId="0" borderId="29" xfId="0" applyNumberFormat="1" applyFont="1" applyBorder="1" applyAlignment="1" applyProtection="1">
      <alignment horizontal="left" vertical="center"/>
      <protection locked="0"/>
    </xf>
    <xf numFmtId="0" fontId="4" fillId="0" borderId="20" xfId="0" applyFont="1" applyBorder="1" applyAlignment="1">
      <alignment horizontal="right" vertical="center"/>
    </xf>
    <xf numFmtId="0" fontId="2" fillId="0" borderId="33" xfId="0" applyFont="1" applyBorder="1" applyAlignment="1" applyProtection="1">
      <alignment horizontal="left" vertical="center"/>
      <protection locked="0"/>
    </xf>
    <xf numFmtId="3" fontId="2" fillId="5" borderId="2" xfId="0" applyNumberFormat="1" applyFont="1" applyFill="1" applyBorder="1" applyAlignment="1">
      <alignment horizontal="center" vertical="center"/>
    </xf>
    <xf numFmtId="0" fontId="3" fillId="5" borderId="4" xfId="0" applyFont="1" applyFill="1" applyBorder="1" applyAlignment="1">
      <alignment horizontal="center" vertical="center" wrapText="1"/>
    </xf>
    <xf numFmtId="0" fontId="22" fillId="0" borderId="2" xfId="0" applyFont="1" applyBorder="1" applyAlignment="1">
      <alignment horizontal="center" vertical="center"/>
    </xf>
    <xf numFmtId="0" fontId="29" fillId="0" borderId="2" xfId="0" applyFont="1" applyBorder="1" applyAlignment="1">
      <alignment horizontal="center"/>
    </xf>
    <xf numFmtId="0" fontId="29" fillId="0" borderId="2" xfId="0" applyFont="1" applyBorder="1" applyAlignment="1">
      <alignment horizontal="center" vertical="center"/>
    </xf>
    <xf numFmtId="49" fontId="4" fillId="0" borderId="28" xfId="0" applyNumberFormat="1" applyFont="1" applyBorder="1" applyAlignment="1">
      <alignment horizontal="center"/>
    </xf>
    <xf numFmtId="0" fontId="4" fillId="0" borderId="47" xfId="0" applyFont="1" applyBorder="1"/>
    <xf numFmtId="0" fontId="4" fillId="0" borderId="50" xfId="0" applyFont="1" applyBorder="1" applyAlignment="1">
      <alignment horizontal="center"/>
    </xf>
    <xf numFmtId="49" fontId="4" fillId="0" borderId="20" xfId="0" applyNumberFormat="1" applyFont="1" applyBorder="1" applyAlignment="1">
      <alignment horizontal="center"/>
    </xf>
    <xf numFmtId="0" fontId="4" fillId="0" borderId="51" xfId="0" applyFont="1" applyBorder="1" applyAlignment="1">
      <alignment horizontal="center"/>
    </xf>
    <xf numFmtId="49" fontId="2" fillId="0" borderId="20" xfId="0" applyNumberFormat="1" applyFont="1" applyBorder="1" applyAlignment="1">
      <alignment horizontal="center" vertical="center"/>
    </xf>
    <xf numFmtId="3" fontId="2" fillId="0" borderId="51" xfId="0" applyNumberFormat="1" applyFont="1" applyBorder="1"/>
    <xf numFmtId="165" fontId="4" fillId="0" borderId="51" xfId="0" applyNumberFormat="1" applyFont="1" applyBorder="1"/>
    <xf numFmtId="0" fontId="4" fillId="0" borderId="51" xfId="0" applyFont="1" applyBorder="1"/>
    <xf numFmtId="0" fontId="2" fillId="0" borderId="51" xfId="0" applyFont="1" applyBorder="1"/>
    <xf numFmtId="49" fontId="2" fillId="0" borderId="20" xfId="0" applyNumberFormat="1" applyFont="1" applyBorder="1" applyAlignment="1">
      <alignment horizontal="center"/>
    </xf>
    <xf numFmtId="49" fontId="4" fillId="0" borderId="20" xfId="0" applyNumberFormat="1" applyFont="1" applyBorder="1" applyAlignment="1">
      <alignment horizontal="center" vertical="center"/>
    </xf>
    <xf numFmtId="0" fontId="2" fillId="0" borderId="52" xfId="0" applyFont="1" applyBorder="1"/>
    <xf numFmtId="165" fontId="19" fillId="0" borderId="2" xfId="1" applyNumberFormat="1" applyFont="1" applyBorder="1"/>
    <xf numFmtId="165" fontId="29" fillId="0" borderId="2" xfId="1" applyNumberFormat="1" applyFont="1" applyBorder="1"/>
    <xf numFmtId="165" fontId="19" fillId="0" borderId="2" xfId="0" applyNumberFormat="1" applyFont="1" applyBorder="1"/>
    <xf numFmtId="165" fontId="29" fillId="0" borderId="2" xfId="0" applyNumberFormat="1" applyFont="1" applyBorder="1"/>
    <xf numFmtId="0" fontId="5" fillId="0" borderId="33" xfId="0" applyFont="1" applyBorder="1" applyAlignment="1">
      <alignment horizontal="center" vertical="center"/>
    </xf>
    <xf numFmtId="165" fontId="3" fillId="10" borderId="33" xfId="0" applyNumberFormat="1" applyFont="1" applyFill="1" applyBorder="1" applyAlignment="1">
      <alignment horizontal="right" indent="1"/>
    </xf>
    <xf numFmtId="0" fontId="30" fillId="0" borderId="20"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3" xfId="0" applyFont="1" applyBorder="1" applyAlignment="1">
      <alignment horizontal="center" vertical="center" wrapText="1"/>
    </xf>
    <xf numFmtId="0" fontId="2" fillId="0" borderId="2" xfId="0" applyFont="1" applyBorder="1" applyAlignment="1">
      <alignment horizontal="right"/>
    </xf>
    <xf numFmtId="0" fontId="0" fillId="0" borderId="26" xfId="0" applyBorder="1" applyAlignment="1">
      <alignment wrapText="1"/>
    </xf>
    <xf numFmtId="49" fontId="1" fillId="0" borderId="0" xfId="0" applyNumberFormat="1" applyFont="1" applyAlignment="1">
      <alignment horizontal="right" vertical="top" wrapText="1"/>
    </xf>
    <xf numFmtId="0" fontId="12" fillId="0" borderId="0" xfId="0" applyFont="1" applyAlignment="1">
      <alignment horizontal="center" vertical="center" wrapText="1"/>
    </xf>
    <xf numFmtId="0" fontId="2" fillId="0" borderId="1" xfId="0" applyFont="1" applyBorder="1" applyAlignment="1">
      <alignment horizontal="right"/>
    </xf>
    <xf numFmtId="165" fontId="2" fillId="11" borderId="2" xfId="0" applyNumberFormat="1" applyFont="1" applyFill="1" applyBorder="1"/>
    <xf numFmtId="165" fontId="4" fillId="0" borderId="0" xfId="0" applyNumberFormat="1" applyFont="1"/>
    <xf numFmtId="0" fontId="2" fillId="0" borderId="8" xfId="0" applyFont="1" applyBorder="1" applyAlignment="1">
      <alignment horizontal="right"/>
    </xf>
    <xf numFmtId="0" fontId="4" fillId="0" borderId="13" xfId="0" applyFont="1" applyBorder="1" applyAlignment="1">
      <alignment horizontal="right"/>
    </xf>
    <xf numFmtId="0" fontId="2" fillId="0" borderId="0" xfId="0" applyFont="1" applyAlignment="1" applyProtection="1">
      <alignment vertical="center"/>
      <protection locked="0"/>
    </xf>
    <xf numFmtId="0" fontId="2" fillId="0" borderId="35" xfId="0" applyFont="1" applyBorder="1" applyAlignment="1" applyProtection="1">
      <alignment horizontal="left" vertical="center"/>
      <protection locked="0"/>
    </xf>
    <xf numFmtId="0" fontId="4" fillId="0" borderId="53" xfId="0" applyFont="1" applyBorder="1" applyAlignment="1">
      <alignment horizontal="right" vertical="center"/>
    </xf>
    <xf numFmtId="0" fontId="2" fillId="0" borderId="54" xfId="0" applyFont="1" applyBorder="1" applyAlignment="1" applyProtection="1">
      <alignment vertical="center"/>
      <protection locked="0"/>
    </xf>
    <xf numFmtId="0" fontId="4" fillId="0" borderId="55" xfId="0" applyFont="1" applyBorder="1" applyAlignment="1">
      <alignment horizontal="right" vertical="center"/>
    </xf>
    <xf numFmtId="0" fontId="12" fillId="0" borderId="3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1" xfId="0" applyFont="1" applyBorder="1" applyAlignment="1">
      <alignment horizontal="center" vertical="center" wrapText="1"/>
    </xf>
    <xf numFmtId="0" fontId="2" fillId="0" borderId="0" xfId="0" applyFont="1" applyAlignment="1">
      <alignment horizontal="left"/>
    </xf>
    <xf numFmtId="0" fontId="0" fillId="0" borderId="0" xfId="0" applyAlignment="1">
      <alignment horizontal="left"/>
    </xf>
    <xf numFmtId="0" fontId="12" fillId="0" borderId="34" xfId="0" applyFont="1" applyBorder="1" applyAlignment="1">
      <alignment horizontal="center" vertical="center" wrapText="1"/>
    </xf>
    <xf numFmtId="0" fontId="12" fillId="0" borderId="9" xfId="0" applyFont="1" applyBorder="1" applyAlignment="1">
      <alignment horizontal="center" vertical="center" wrapText="1"/>
    </xf>
    <xf numFmtId="0" fontId="2" fillId="0" borderId="15" xfId="0" applyFont="1" applyBorder="1" applyAlignment="1" applyProtection="1">
      <alignment horizontal="left"/>
      <protection locked="0"/>
    </xf>
    <xf numFmtId="0" fontId="2" fillId="0" borderId="1" xfId="0" applyFont="1" applyBorder="1" applyAlignment="1" applyProtection="1">
      <alignment horizontal="left"/>
      <protection locked="0"/>
    </xf>
    <xf numFmtId="10" fontId="5" fillId="2" borderId="0" xfId="0" applyNumberFormat="1" applyFont="1" applyFill="1" applyAlignment="1">
      <alignment horizontal="center" vertical="center"/>
    </xf>
    <xf numFmtId="10" fontId="4" fillId="0" borderId="0" xfId="0" applyNumberFormat="1" applyFont="1" applyAlignment="1">
      <alignment horizontal="right" vertical="center"/>
    </xf>
    <xf numFmtId="0" fontId="2" fillId="0" borderId="15" xfId="0" applyFont="1" applyBorder="1"/>
    <xf numFmtId="0" fontId="0" fillId="0" borderId="15" xfId="0" applyBorder="1"/>
    <xf numFmtId="3" fontId="0" fillId="0" borderId="0" xfId="0" applyNumberFormat="1"/>
    <xf numFmtId="0" fontId="10" fillId="0" borderId="0" xfId="0" applyFont="1" applyAlignment="1">
      <alignment horizontal="right"/>
    </xf>
    <xf numFmtId="9" fontId="0" fillId="0" borderId="0" xfId="0" applyNumberFormat="1"/>
    <xf numFmtId="165" fontId="4" fillId="0" borderId="5" xfId="0" applyNumberFormat="1" applyFont="1" applyBorder="1"/>
    <xf numFmtId="0" fontId="2" fillId="0" borderId="4" xfId="0" applyFont="1" applyBorder="1" applyAlignment="1">
      <alignment horizontal="right"/>
    </xf>
    <xf numFmtId="0" fontId="4" fillId="0" borderId="5" xfId="0" applyFont="1" applyBorder="1" applyAlignment="1">
      <alignment horizontal="right"/>
    </xf>
    <xf numFmtId="0" fontId="4" fillId="0" borderId="56" xfId="0" applyFont="1" applyBorder="1" applyAlignment="1">
      <alignment horizontal="right"/>
    </xf>
    <xf numFmtId="165" fontId="4" fillId="0" borderId="37" xfId="0" applyNumberFormat="1" applyFont="1" applyBorder="1"/>
    <xf numFmtId="3" fontId="3" fillId="16" borderId="2" xfId="0" applyNumberFormat="1" applyFont="1" applyFill="1" applyBorder="1" applyAlignment="1">
      <alignment horizontal="center" vertical="center"/>
    </xf>
    <xf numFmtId="165" fontId="3" fillId="0" borderId="33" xfId="0" applyNumberFormat="1" applyFont="1" applyBorder="1" applyAlignment="1">
      <alignment horizontal="right" indent="1"/>
    </xf>
    <xf numFmtId="165" fontId="5" fillId="0" borderId="30" xfId="0" applyNumberFormat="1" applyFont="1" applyBorder="1" applyAlignment="1">
      <alignment horizontal="right" indent="1"/>
    </xf>
    <xf numFmtId="165" fontId="5" fillId="0" borderId="32" xfId="0" applyNumberFormat="1" applyFont="1" applyBorder="1" applyAlignment="1">
      <alignment horizontal="right" indent="1"/>
    </xf>
    <xf numFmtId="165" fontId="5" fillId="0" borderId="31" xfId="0" applyNumberFormat="1" applyFont="1" applyBorder="1" applyAlignment="1">
      <alignment horizontal="right" indent="1"/>
    </xf>
    <xf numFmtId="3" fontId="3" fillId="0" borderId="20" xfId="0" applyNumberFormat="1" applyFont="1" applyBorder="1" applyAlignment="1">
      <alignment horizontal="right" indent="1"/>
    </xf>
    <xf numFmtId="3" fontId="3" fillId="0" borderId="2" xfId="0" applyNumberFormat="1" applyFont="1" applyBorder="1" applyAlignment="1">
      <alignment horizontal="right" indent="1"/>
    </xf>
    <xf numFmtId="3" fontId="3" fillId="10" borderId="20" xfId="0" applyNumberFormat="1" applyFont="1" applyFill="1" applyBorder="1" applyAlignment="1">
      <alignment horizontal="right" indent="1"/>
    </xf>
    <xf numFmtId="3" fontId="3" fillId="10" borderId="2" xfId="0" applyNumberFormat="1" applyFont="1" applyFill="1" applyBorder="1" applyAlignment="1">
      <alignment horizontal="right" indent="1"/>
    </xf>
    <xf numFmtId="3" fontId="3" fillId="0" borderId="30" xfId="0" applyNumberFormat="1" applyFont="1" applyBorder="1" applyAlignment="1">
      <alignment horizontal="right" indent="1"/>
    </xf>
    <xf numFmtId="3" fontId="3" fillId="0" borderId="32" xfId="0" applyNumberFormat="1" applyFont="1" applyBorder="1" applyAlignment="1">
      <alignment horizontal="right" indent="1"/>
    </xf>
    <xf numFmtId="165" fontId="3" fillId="0" borderId="31" xfId="0" applyNumberFormat="1" applyFont="1" applyBorder="1" applyAlignment="1">
      <alignment horizontal="right" indent="1"/>
    </xf>
    <xf numFmtId="165" fontId="4" fillId="0" borderId="8" xfId="0" applyNumberFormat="1" applyFont="1" applyBorder="1" applyAlignment="1">
      <alignment horizontal="right"/>
    </xf>
    <xf numFmtId="0" fontId="14" fillId="0" borderId="0" xfId="0" applyFont="1" applyAlignment="1">
      <alignment horizontal="right"/>
    </xf>
    <xf numFmtId="165" fontId="5" fillId="0" borderId="2" xfId="0" applyNumberFormat="1" applyFont="1" applyBorder="1" applyAlignment="1">
      <alignment horizontal="right" vertical="center"/>
    </xf>
    <xf numFmtId="166" fontId="4" fillId="0" borderId="0" xfId="0" applyNumberFormat="1" applyFont="1" applyAlignment="1">
      <alignment vertical="center"/>
    </xf>
    <xf numFmtId="166" fontId="1" fillId="0" borderId="0" xfId="0" applyNumberFormat="1" applyFont="1"/>
    <xf numFmtId="0" fontId="3" fillId="2" borderId="2" xfId="0" applyFont="1" applyFill="1" applyBorder="1" applyAlignment="1">
      <alignment horizontal="center" vertical="center" wrapText="1"/>
    </xf>
    <xf numFmtId="0" fontId="33" fillId="0" borderId="0" xfId="0" applyFont="1"/>
    <xf numFmtId="0" fontId="32" fillId="13" borderId="2" xfId="0" applyFont="1" applyFill="1"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1" fillId="0" borderId="9" xfId="0" applyFont="1" applyBorder="1" applyAlignment="1">
      <alignment horizontal="left" vertical="center"/>
    </xf>
    <xf numFmtId="0" fontId="1" fillId="0" borderId="0" xfId="0" applyFont="1" applyAlignment="1">
      <alignment horizontal="left"/>
    </xf>
    <xf numFmtId="0" fontId="14" fillId="0" borderId="0" xfId="0" applyFont="1" applyAlignment="1">
      <alignment horizontal="left"/>
    </xf>
    <xf numFmtId="0" fontId="7" fillId="0" borderId="13" xfId="0" applyFont="1" applyBorder="1"/>
    <xf numFmtId="0" fontId="34" fillId="0" borderId="0" xfId="0" applyFont="1" applyAlignment="1">
      <alignment horizontal="left" vertical="center"/>
    </xf>
    <xf numFmtId="0" fontId="1" fillId="0" borderId="0" xfId="0" applyFont="1" applyAlignment="1">
      <alignment horizontal="center"/>
    </xf>
    <xf numFmtId="0" fontId="0" fillId="0" borderId="15" xfId="0" applyBorder="1" applyAlignment="1">
      <alignment horizontal="left"/>
    </xf>
    <xf numFmtId="0" fontId="0" fillId="0" borderId="1" xfId="0" applyBorder="1" applyAlignment="1">
      <alignment horizontal="left"/>
    </xf>
    <xf numFmtId="0" fontId="0" fillId="0" borderId="0" xfId="0" applyAlignment="1">
      <alignment horizontal="right" vertical="center"/>
    </xf>
    <xf numFmtId="165" fontId="5" fillId="0" borderId="0" xfId="0" applyNumberFormat="1" applyFont="1" applyAlignment="1">
      <alignment horizontal="right" vertical="center"/>
    </xf>
    <xf numFmtId="0" fontId="0" fillId="0" borderId="1" xfId="0" applyBorder="1"/>
    <xf numFmtId="49" fontId="2" fillId="0" borderId="34" xfId="0" applyNumberFormat="1" applyFont="1" applyBorder="1" applyAlignment="1">
      <alignment horizontal="center"/>
    </xf>
    <xf numFmtId="0" fontId="2" fillId="0" borderId="9" xfId="0" applyFont="1" applyBorder="1"/>
    <xf numFmtId="0" fontId="4" fillId="0" borderId="56" xfId="0" applyFont="1" applyBorder="1"/>
    <xf numFmtId="0" fontId="4" fillId="0" borderId="37" xfId="0" applyFont="1" applyBorder="1" applyAlignment="1">
      <alignment horizontal="right"/>
    </xf>
    <xf numFmtId="49" fontId="12" fillId="0" borderId="0" xfId="0" applyNumberFormat="1" applyFont="1"/>
    <xf numFmtId="49" fontId="12" fillId="0" borderId="0" xfId="0" applyNumberFormat="1" applyFont="1" applyAlignment="1">
      <alignment horizontal="center"/>
    </xf>
    <xf numFmtId="0" fontId="3" fillId="2" borderId="6" xfId="0" applyFont="1" applyFill="1" applyBorder="1" applyAlignment="1">
      <alignment horizontal="center" vertical="center" wrapText="1"/>
    </xf>
    <xf numFmtId="9" fontId="2" fillId="2" borderId="5" xfId="0" applyNumberFormat="1" applyFont="1" applyFill="1" applyBorder="1" applyAlignment="1">
      <alignment horizontal="center" vertical="center"/>
    </xf>
    <xf numFmtId="9" fontId="2" fillId="0" borderId="5" xfId="0" applyNumberFormat="1" applyFont="1" applyBorder="1" applyAlignment="1">
      <alignment horizontal="center" vertical="center"/>
    </xf>
    <xf numFmtId="0" fontId="2" fillId="0" borderId="0" xfId="0" applyFont="1" applyAlignment="1" applyProtection="1">
      <alignment horizontal="left"/>
      <protection locked="0"/>
    </xf>
    <xf numFmtId="49" fontId="16" fillId="14" borderId="60" xfId="0" applyNumberFormat="1" applyFont="1" applyFill="1" applyBorder="1" applyAlignment="1">
      <alignment horizontal="left" vertical="center"/>
    </xf>
    <xf numFmtId="0" fontId="17" fillId="14" borderId="0" xfId="0" applyFont="1" applyFill="1" applyAlignment="1">
      <alignment horizontal="left" vertical="center" wrapText="1"/>
    </xf>
    <xf numFmtId="0" fontId="17" fillId="14" borderId="61" xfId="0" applyFont="1" applyFill="1" applyBorder="1" applyAlignment="1">
      <alignment horizontal="left" vertical="center" wrapText="1"/>
    </xf>
    <xf numFmtId="49" fontId="16" fillId="11" borderId="60" xfId="0" applyNumberFormat="1" applyFont="1" applyFill="1" applyBorder="1" applyAlignment="1">
      <alignment horizontal="left" vertical="center"/>
    </xf>
    <xf numFmtId="0" fontId="17" fillId="11" borderId="0" xfId="0" applyFont="1" applyFill="1" applyAlignment="1">
      <alignment horizontal="left" vertical="center"/>
    </xf>
    <xf numFmtId="0" fontId="17" fillId="11" borderId="61" xfId="0" applyFont="1" applyFill="1" applyBorder="1" applyAlignment="1">
      <alignment horizontal="left" vertical="center"/>
    </xf>
    <xf numFmtId="0" fontId="34" fillId="0" borderId="0" xfId="0" applyFont="1"/>
    <xf numFmtId="0" fontId="0" fillId="0" borderId="0" xfId="0" applyAlignment="1">
      <alignment wrapText="1"/>
    </xf>
    <xf numFmtId="0" fontId="20" fillId="0" borderId="0" xfId="0" applyFont="1" applyAlignment="1">
      <alignment horizontal="left" vertical="center"/>
    </xf>
    <xf numFmtId="0" fontId="0" fillId="0" borderId="0" xfId="0" applyAlignment="1">
      <alignment vertical="top"/>
    </xf>
    <xf numFmtId="0" fontId="31" fillId="0" borderId="0" xfId="0" applyFont="1" applyAlignment="1">
      <alignment horizontal="center" vertical="center"/>
    </xf>
    <xf numFmtId="0" fontId="14"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14" fillId="0" borderId="0" xfId="0" applyFont="1" applyAlignment="1">
      <alignment vertical="center"/>
    </xf>
    <xf numFmtId="49" fontId="1" fillId="0" borderId="0" xfId="0" applyNumberFormat="1" applyFont="1" applyAlignment="1">
      <alignment horizontal="right" vertical="center" wrapText="1"/>
    </xf>
    <xf numFmtId="0" fontId="2" fillId="0" borderId="15" xfId="0" applyFont="1" applyBorder="1" applyAlignment="1">
      <alignment horizontal="left"/>
    </xf>
    <xf numFmtId="0" fontId="0" fillId="0" borderId="15" xfId="0" applyBorder="1"/>
    <xf numFmtId="0" fontId="2" fillId="0" borderId="1" xfId="0" applyFont="1" applyBorder="1" applyAlignment="1">
      <alignment horizontal="left"/>
    </xf>
    <xf numFmtId="0" fontId="0" fillId="0" borderId="1" xfId="0" applyBorder="1"/>
    <xf numFmtId="0" fontId="1" fillId="11" borderId="23" xfId="0" applyFont="1" applyFill="1" applyBorder="1" applyAlignment="1">
      <alignment horizontal="center" vertical="center" wrapText="1"/>
    </xf>
    <xf numFmtId="0" fontId="0" fillId="0" borderId="24" xfId="0" applyBorder="1" applyAlignment="1">
      <alignment horizontal="center" vertical="center" wrapText="1"/>
    </xf>
    <xf numFmtId="0" fontId="1" fillId="11" borderId="25" xfId="0" applyFont="1" applyFill="1" applyBorder="1" applyAlignment="1">
      <alignment horizontal="center" vertical="center" wrapText="1"/>
    </xf>
    <xf numFmtId="0" fontId="0" fillId="0" borderId="27" xfId="0" applyBorder="1" applyAlignment="1">
      <alignment vertical="center" wrapText="1"/>
    </xf>
    <xf numFmtId="0" fontId="2" fillId="0" borderId="0" xfId="0" applyFont="1" applyAlignment="1">
      <alignment horizontal="left" wrapText="1"/>
    </xf>
    <xf numFmtId="3" fontId="4" fillId="0" borderId="0" xfId="0" applyNumberFormat="1" applyFont="1" applyAlignment="1">
      <alignment horizontal="center" vertical="center"/>
    </xf>
    <xf numFmtId="0" fontId="1" fillId="0" borderId="0" xfId="0" applyFont="1" applyAlignment="1">
      <alignment horizontal="center" vertical="center"/>
    </xf>
    <xf numFmtId="3" fontId="4" fillId="0" borderId="48" xfId="0" applyNumberFormat="1" applyFont="1" applyBorder="1" applyAlignment="1">
      <alignment horizontal="center"/>
    </xf>
    <xf numFmtId="3" fontId="4" fillId="0" borderId="14" xfId="0" applyNumberFormat="1" applyFont="1" applyBorder="1" applyAlignment="1">
      <alignment horizontal="center"/>
    </xf>
    <xf numFmtId="3" fontId="4" fillId="0" borderId="49" xfId="0" applyNumberFormat="1" applyFont="1" applyBorder="1" applyAlignment="1">
      <alignment horizontal="center"/>
    </xf>
    <xf numFmtId="49" fontId="2" fillId="0" borderId="0" xfId="0" applyNumberFormat="1" applyFont="1" applyAlignment="1">
      <alignment horizontal="center"/>
    </xf>
    <xf numFmtId="0" fontId="2" fillId="0" borderId="0" xfId="0" applyFont="1"/>
    <xf numFmtId="0" fontId="2" fillId="0" borderId="15" xfId="0" applyFont="1" applyBorder="1"/>
    <xf numFmtId="0" fontId="2" fillId="0" borderId="4" xfId="0" applyFont="1" applyBorder="1" applyAlignment="1">
      <alignment horizontal="center"/>
    </xf>
    <xf numFmtId="0" fontId="0" fillId="0" borderId="5" xfId="0" applyBorder="1"/>
    <xf numFmtId="3" fontId="2" fillId="0" borderId="4" xfId="0" applyNumberFormat="1" applyFont="1" applyBorder="1" applyAlignment="1">
      <alignment horizontal="center"/>
    </xf>
    <xf numFmtId="0" fontId="2" fillId="0" borderId="4" xfId="0" applyFont="1" applyBorder="1" applyAlignment="1">
      <alignment horizontal="left" vertical="center" indent="1"/>
    </xf>
    <xf numFmtId="0" fontId="2" fillId="0" borderId="1" xfId="0" applyFont="1" applyBorder="1" applyAlignment="1">
      <alignment horizontal="left" vertical="center" indent="1"/>
    </xf>
    <xf numFmtId="0" fontId="0" fillId="0" borderId="5" xfId="0" applyBorder="1" applyAlignment="1">
      <alignment horizontal="left" vertical="center" indent="1"/>
    </xf>
    <xf numFmtId="0" fontId="0" fillId="0" borderId="1" xfId="0" applyBorder="1" applyAlignment="1">
      <alignment horizontal="left" vertical="center" indent="1"/>
    </xf>
    <xf numFmtId="0" fontId="4" fillId="0" borderId="10" xfId="0" applyFont="1" applyBorder="1" applyAlignment="1">
      <alignment horizontal="left" vertical="center" indent="1"/>
    </xf>
    <xf numFmtId="0" fontId="4" fillId="0" borderId="3" xfId="0" applyFont="1" applyBorder="1" applyAlignment="1">
      <alignment horizontal="left" vertical="center" indent="1"/>
    </xf>
    <xf numFmtId="0" fontId="0" fillId="0" borderId="11" xfId="0" applyBorder="1" applyAlignment="1">
      <alignment horizontal="left" vertical="center" indent="1"/>
    </xf>
    <xf numFmtId="0" fontId="12" fillId="0" borderId="7" xfId="0" applyFont="1" applyBorder="1" applyAlignment="1">
      <alignment horizontal="left" vertical="center" indent="1"/>
    </xf>
    <xf numFmtId="0" fontId="12" fillId="0" borderId="15" xfId="0" applyFont="1" applyBorder="1" applyAlignment="1">
      <alignment horizontal="left" vertical="center" indent="1"/>
    </xf>
    <xf numFmtId="0" fontId="0" fillId="0" borderId="21" xfId="0" applyBorder="1" applyAlignment="1">
      <alignment horizontal="left" vertical="center" indent="1"/>
    </xf>
    <xf numFmtId="0" fontId="4" fillId="0" borderId="9" xfId="0" applyFont="1" applyBorder="1" applyAlignment="1">
      <alignment horizontal="left" vertical="center" indent="1"/>
    </xf>
    <xf numFmtId="0" fontId="4" fillId="0" borderId="6" xfId="0" applyFont="1" applyBorder="1" applyAlignment="1">
      <alignment horizontal="left" vertical="center" indent="1"/>
    </xf>
    <xf numFmtId="0" fontId="2" fillId="0" borderId="4"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0" fillId="0" borderId="5" xfId="0" applyBorder="1" applyAlignment="1">
      <alignment horizontal="right" vertical="center"/>
    </xf>
    <xf numFmtId="0" fontId="2" fillId="7" borderId="7" xfId="0" applyFont="1" applyFill="1" applyBorder="1" applyAlignment="1">
      <alignment horizontal="left" vertical="center" wrapText="1"/>
    </xf>
    <xf numFmtId="0" fontId="10" fillId="7" borderId="15" xfId="0" applyFont="1" applyFill="1" applyBorder="1" applyAlignment="1">
      <alignment horizontal="left" vertical="center" wrapText="1"/>
    </xf>
    <xf numFmtId="0" fontId="10" fillId="7" borderId="21" xfId="0" applyFont="1" applyFill="1" applyBorder="1" applyAlignment="1">
      <alignment horizontal="left" vertical="center" wrapText="1"/>
    </xf>
    <xf numFmtId="0" fontId="4" fillId="2" borderId="4" xfId="0" applyFont="1" applyFill="1" applyBorder="1" applyAlignment="1">
      <alignment horizontal="center" vertical="center"/>
    </xf>
    <xf numFmtId="0" fontId="0" fillId="0" borderId="5" xfId="0" applyBorder="1" applyAlignment="1">
      <alignment horizontal="center" vertical="center"/>
    </xf>
    <xf numFmtId="0" fontId="4" fillId="0" borderId="4" xfId="0" applyFont="1" applyBorder="1" applyAlignment="1">
      <alignment vertical="center"/>
    </xf>
    <xf numFmtId="0" fontId="0" fillId="0" borderId="1" xfId="0" applyBorder="1" applyAlignment="1">
      <alignment vertical="center"/>
    </xf>
    <xf numFmtId="0" fontId="0" fillId="0" borderId="5" xfId="0" applyBorder="1" applyAlignment="1">
      <alignment vertical="center"/>
    </xf>
    <xf numFmtId="0" fontId="4" fillId="0" borderId="9" xfId="0" applyFont="1" applyBorder="1" applyAlignment="1">
      <alignment horizontal="center" vertical="center" wrapText="1"/>
    </xf>
    <xf numFmtId="0" fontId="0" fillId="0" borderId="6" xfId="0" applyBorder="1" applyAlignment="1">
      <alignment horizontal="center"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0" fillId="0" borderId="5" xfId="0" applyBorder="1" applyAlignment="1">
      <alignment horizontal="left" vertical="center"/>
    </xf>
    <xf numFmtId="49" fontId="5" fillId="7" borderId="9" xfId="0" applyNumberFormat="1" applyFont="1" applyFill="1" applyBorder="1" applyAlignment="1">
      <alignment horizontal="center" vertical="center"/>
    </xf>
    <xf numFmtId="49" fontId="5" fillId="7" borderId="6" xfId="0" applyNumberFormat="1" applyFont="1" applyFill="1" applyBorder="1" applyAlignment="1">
      <alignment horizontal="center" vertical="center"/>
    </xf>
    <xf numFmtId="49" fontId="5" fillId="0" borderId="9"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4" fillId="0" borderId="22" xfId="0" applyFont="1" applyBorder="1" applyAlignment="1">
      <alignment horizontal="left" vertical="center" indent="1"/>
    </xf>
    <xf numFmtId="0" fontId="4" fillId="0" borderId="11" xfId="0" applyFont="1" applyBorder="1" applyAlignment="1">
      <alignment horizontal="left" vertical="center" indent="1"/>
    </xf>
    <xf numFmtId="0" fontId="4" fillId="2" borderId="5" xfId="0" applyFont="1" applyFill="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2" fillId="7" borderId="4"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5" xfId="0" applyFont="1" applyFill="1" applyBorder="1" applyAlignment="1">
      <alignment horizontal="left" vertical="center" wrapText="1"/>
    </xf>
    <xf numFmtId="0" fontId="4" fillId="0" borderId="10" xfId="0" applyFont="1" applyBorder="1" applyAlignment="1">
      <alignment vertical="center"/>
    </xf>
    <xf numFmtId="0" fontId="4" fillId="0" borderId="3" xfId="0" applyFont="1" applyBorder="1" applyAlignment="1">
      <alignment vertical="center"/>
    </xf>
    <xf numFmtId="0" fontId="0" fillId="0" borderId="11" xfId="0" applyBorder="1" applyAlignment="1">
      <alignment vertical="center"/>
    </xf>
    <xf numFmtId="0" fontId="12" fillId="0" borderId="7" xfId="0" applyFont="1" applyBorder="1" applyAlignment="1">
      <alignment vertical="center"/>
    </xf>
    <xf numFmtId="0" fontId="12" fillId="0" borderId="15" xfId="0" applyFont="1" applyBorder="1" applyAlignment="1">
      <alignment vertical="center"/>
    </xf>
    <xf numFmtId="0" fontId="0" fillId="0" borderId="21" xfId="0" applyBorder="1" applyAlignment="1">
      <alignment vertical="center"/>
    </xf>
    <xf numFmtId="0" fontId="4" fillId="5" borderId="9" xfId="0" applyFont="1" applyFill="1" applyBorder="1" applyAlignment="1">
      <alignment horizontal="center" vertical="center"/>
    </xf>
    <xf numFmtId="0" fontId="4" fillId="5" borderId="6" xfId="0" applyFont="1" applyFill="1" applyBorder="1" applyAlignment="1">
      <alignment horizontal="center" vertical="center"/>
    </xf>
    <xf numFmtId="0" fontId="4" fillId="0" borderId="22" xfId="0" applyFont="1" applyBorder="1" applyAlignment="1">
      <alignment horizontal="center" vertical="center"/>
    </xf>
    <xf numFmtId="0" fontId="4" fillId="0" borderId="6" xfId="0" applyFont="1" applyBorder="1" applyAlignment="1">
      <alignment horizontal="center" vertical="center"/>
    </xf>
    <xf numFmtId="0" fontId="12" fillId="0" borderId="21" xfId="0" applyFont="1" applyBorder="1" applyAlignment="1">
      <alignment horizontal="left" vertical="center" indent="1"/>
    </xf>
    <xf numFmtId="0" fontId="2" fillId="0" borderId="4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6" xfId="0" applyFont="1" applyBorder="1" applyAlignment="1">
      <alignment horizontal="center" vertical="center" wrapText="1"/>
    </xf>
    <xf numFmtId="0" fontId="1" fillId="11" borderId="8"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49" fontId="1" fillId="0" borderId="0" xfId="0" applyNumberFormat="1" applyFont="1" applyAlignment="1">
      <alignment horizontal="right" vertical="center" wrapText="1"/>
    </xf>
    <xf numFmtId="0" fontId="2" fillId="17" borderId="4" xfId="0" applyFont="1" applyFill="1" applyBorder="1" applyAlignment="1">
      <alignment horizontal="center" vertical="center"/>
    </xf>
    <xf numFmtId="0" fontId="2" fillId="17" borderId="1" xfId="0" applyFont="1" applyFill="1" applyBorder="1" applyAlignment="1">
      <alignment horizontal="center" vertical="center"/>
    </xf>
    <xf numFmtId="0" fontId="2" fillId="17" borderId="5" xfId="0" applyFont="1" applyFill="1" applyBorder="1" applyAlignment="1">
      <alignment horizontal="center" vertical="center"/>
    </xf>
    <xf numFmtId="0" fontId="3" fillId="18" borderId="4" xfId="0" applyFont="1" applyFill="1" applyBorder="1" applyAlignment="1">
      <alignment horizontal="center" vertical="center"/>
    </xf>
    <xf numFmtId="0" fontId="3" fillId="18" borderId="1" xfId="0" applyFont="1" applyFill="1" applyBorder="1" applyAlignment="1">
      <alignment horizontal="center" vertical="center"/>
    </xf>
    <xf numFmtId="0" fontId="3" fillId="18" borderId="5" xfId="0" applyFont="1" applyFill="1" applyBorder="1" applyAlignment="1">
      <alignment horizontal="center" vertical="center"/>
    </xf>
    <xf numFmtId="0" fontId="19" fillId="7" borderId="4" xfId="0" applyFont="1" applyFill="1" applyBorder="1" applyAlignment="1">
      <alignment horizontal="left" vertical="center" wrapText="1"/>
    </xf>
    <xf numFmtId="0" fontId="2" fillId="7" borderId="1" xfId="0" applyFont="1" applyFill="1" applyBorder="1" applyAlignment="1">
      <alignment horizontal="left" vertical="center"/>
    </xf>
    <xf numFmtId="0" fontId="2" fillId="7" borderId="5" xfId="0" applyFont="1" applyFill="1" applyBorder="1" applyAlignment="1">
      <alignment horizontal="left" vertical="center"/>
    </xf>
    <xf numFmtId="0" fontId="3" fillId="17" borderId="4" xfId="0" applyFont="1" applyFill="1" applyBorder="1" applyAlignment="1">
      <alignment horizontal="center" vertical="center"/>
    </xf>
    <xf numFmtId="0" fontId="3" fillId="17" borderId="5" xfId="0" applyFont="1" applyFill="1" applyBorder="1" applyAlignment="1">
      <alignment horizontal="center" vertical="center"/>
    </xf>
    <xf numFmtId="0" fontId="4" fillId="0" borderId="9" xfId="0" applyFont="1" applyBorder="1" applyAlignment="1">
      <alignment horizontal="center" vertical="center"/>
    </xf>
    <xf numFmtId="0" fontId="8" fillId="0" borderId="8" xfId="0" applyFont="1" applyBorder="1" applyAlignment="1">
      <alignment horizontal="left" vertical="center"/>
    </xf>
    <xf numFmtId="0" fontId="0" fillId="0" borderId="12" xfId="0" applyBorder="1"/>
    <xf numFmtId="0" fontId="0" fillId="0" borderId="13" xfId="0" applyBorder="1"/>
    <xf numFmtId="0" fontId="2" fillId="7" borderId="4" xfId="0" applyFont="1" applyFill="1" applyBorder="1" applyAlignment="1">
      <alignment vertical="center"/>
    </xf>
    <xf numFmtId="0" fontId="1" fillId="11" borderId="8" xfId="0" applyFont="1" applyFill="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5" fillId="0" borderId="0" xfId="0" applyFont="1" applyAlignment="1">
      <alignment horizontal="center" vertical="center" wrapText="1"/>
    </xf>
    <xf numFmtId="0" fontId="1" fillId="0" borderId="0" xfId="0" applyFont="1" applyAlignment="1">
      <alignment horizontal="center"/>
    </xf>
    <xf numFmtId="0" fontId="8" fillId="0" borderId="12" xfId="0" applyFont="1" applyBorder="1" applyAlignment="1">
      <alignment horizontal="left"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4" fillId="0" borderId="45" xfId="0" applyFont="1"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49" fontId="16" fillId="9" borderId="60" xfId="0" applyNumberFormat="1" applyFont="1" applyFill="1" applyBorder="1" applyAlignment="1">
      <alignment horizontal="left" vertical="center" wrapText="1"/>
    </xf>
    <xf numFmtId="0" fontId="17" fillId="0" borderId="0" xfId="0" applyFont="1" applyAlignment="1">
      <alignment horizontal="left" vertical="center" wrapText="1"/>
    </xf>
    <xf numFmtId="0" fontId="17" fillId="0" borderId="61" xfId="0" applyFont="1" applyBorder="1" applyAlignment="1">
      <alignment horizontal="left" vertical="center" wrapText="1"/>
    </xf>
    <xf numFmtId="0" fontId="17" fillId="0" borderId="60" xfId="0" applyFont="1" applyBorder="1" applyAlignment="1">
      <alignment horizontal="left" vertical="center" wrapText="1"/>
    </xf>
    <xf numFmtId="49" fontId="16" fillId="14" borderId="60" xfId="0" applyNumberFormat="1" applyFont="1" applyFill="1" applyBorder="1" applyAlignment="1">
      <alignment horizontal="left" vertical="center" wrapText="1"/>
    </xf>
    <xf numFmtId="0" fontId="17" fillId="14" borderId="0" xfId="0" applyFont="1" applyFill="1" applyAlignment="1">
      <alignment horizontal="left" vertical="center" wrapText="1"/>
    </xf>
    <xf numFmtId="0" fontId="17" fillId="14" borderId="61" xfId="0" applyFont="1" applyFill="1" applyBorder="1" applyAlignment="1">
      <alignment horizontal="left" vertical="center" wrapText="1"/>
    </xf>
    <xf numFmtId="0" fontId="17" fillId="14" borderId="60" xfId="0" applyFont="1" applyFill="1" applyBorder="1" applyAlignment="1">
      <alignment horizontal="left" vertical="center" wrapText="1"/>
    </xf>
    <xf numFmtId="0" fontId="16" fillId="19" borderId="7" xfId="0" applyFont="1" applyFill="1" applyBorder="1" applyAlignment="1">
      <alignment horizontal="left" vertical="center" wrapText="1"/>
    </xf>
    <xf numFmtId="0" fontId="16" fillId="19" borderId="15" xfId="0" applyFont="1" applyFill="1" applyBorder="1" applyAlignment="1">
      <alignment horizontal="left" vertical="center" wrapText="1"/>
    </xf>
    <xf numFmtId="0" fontId="16" fillId="19" borderId="21" xfId="0" applyFont="1" applyFill="1" applyBorder="1" applyAlignment="1">
      <alignment horizontal="left" vertical="center" wrapText="1"/>
    </xf>
    <xf numFmtId="49" fontId="16" fillId="13" borderId="60" xfId="0" applyNumberFormat="1" applyFont="1" applyFill="1" applyBorder="1" applyAlignment="1">
      <alignment horizontal="left" vertical="center" wrapText="1"/>
    </xf>
    <xf numFmtId="0" fontId="17" fillId="13" borderId="0" xfId="0" applyFont="1" applyFill="1" applyAlignment="1">
      <alignment horizontal="left" vertical="center" wrapText="1"/>
    </xf>
    <xf numFmtId="0" fontId="17" fillId="13" borderId="61" xfId="0" applyFont="1" applyFill="1" applyBorder="1" applyAlignment="1">
      <alignment horizontal="left" vertical="center" wrapText="1"/>
    </xf>
    <xf numFmtId="0" fontId="2" fillId="0" borderId="3" xfId="0" applyFont="1" applyBorder="1" applyAlignment="1">
      <alignment horizontal="left" vertical="center"/>
    </xf>
    <xf numFmtId="49" fontId="16" fillId="7" borderId="10" xfId="0" applyNumberFormat="1" applyFont="1" applyFill="1" applyBorder="1" applyAlignment="1">
      <alignment horizontal="left" vertical="center" wrapText="1"/>
    </xf>
    <xf numFmtId="0" fontId="17" fillId="7" borderId="3" xfId="0" applyFont="1" applyFill="1" applyBorder="1" applyAlignment="1">
      <alignment horizontal="left" vertical="center"/>
    </xf>
    <xf numFmtId="0" fontId="17" fillId="7" borderId="11" xfId="0" applyFont="1" applyFill="1" applyBorder="1" applyAlignment="1">
      <alignment horizontal="left" vertical="center"/>
    </xf>
    <xf numFmtId="0" fontId="0" fillId="0" borderId="1" xfId="0" applyBorder="1" applyAlignment="1">
      <alignment horizontal="center"/>
    </xf>
    <xf numFmtId="0" fontId="0" fillId="0" borderId="5" xfId="0" applyBorder="1" applyAlignment="1">
      <alignment horizont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0" borderId="59" xfId="0" applyBorder="1" applyAlignment="1">
      <alignment horizontal="left" vertical="center"/>
    </xf>
    <xf numFmtId="0" fontId="12" fillId="0" borderId="7" xfId="0" applyFont="1" applyBorder="1" applyAlignment="1">
      <alignment horizontal="left" vertical="center"/>
    </xf>
    <xf numFmtId="0" fontId="12" fillId="0" borderId="15" xfId="0" applyFont="1" applyBorder="1" applyAlignment="1">
      <alignment horizontal="left" vertical="center"/>
    </xf>
    <xf numFmtId="0" fontId="0" fillId="0" borderId="21" xfId="0" applyBorder="1" applyAlignment="1">
      <alignment horizontal="left" vertical="center"/>
    </xf>
    <xf numFmtId="49" fontId="2" fillId="7" borderId="4" xfId="0" applyNumberFormat="1" applyFont="1" applyFill="1" applyBorder="1" applyAlignment="1">
      <alignment vertical="center" wrapText="1"/>
    </xf>
    <xf numFmtId="0" fontId="0" fillId="0" borderId="1" xfId="0" applyBorder="1" applyAlignment="1">
      <alignment wrapText="1"/>
    </xf>
    <xf numFmtId="0" fontId="0" fillId="0" borderId="5" xfId="0" applyBorder="1" applyAlignment="1">
      <alignment wrapText="1"/>
    </xf>
    <xf numFmtId="0" fontId="0" fillId="0" borderId="1" xfId="0" applyBorder="1" applyAlignment="1">
      <alignment horizontal="right"/>
    </xf>
    <xf numFmtId="0" fontId="0" fillId="0" borderId="5" xfId="0" applyBorder="1" applyAlignment="1">
      <alignment horizontal="right"/>
    </xf>
    <xf numFmtId="0" fontId="2" fillId="7" borderId="4" xfId="0" applyFont="1" applyFill="1" applyBorder="1" applyAlignment="1">
      <alignment horizontal="left" vertical="center"/>
    </xf>
    <xf numFmtId="0" fontId="5" fillId="0" borderId="9" xfId="2" applyFont="1" applyBorder="1" applyAlignment="1">
      <alignment horizontal="center" wrapText="1"/>
    </xf>
    <xf numFmtId="0" fontId="5" fillId="0" borderId="6" xfId="2" applyFont="1" applyBorder="1" applyAlignment="1">
      <alignment horizontal="center" wrapText="1"/>
    </xf>
    <xf numFmtId="0" fontId="5" fillId="0" borderId="2" xfId="2" applyFont="1" applyBorder="1" applyAlignment="1">
      <alignment horizontal="center" vertical="center" wrapText="1"/>
    </xf>
    <xf numFmtId="0" fontId="5" fillId="0" borderId="2" xfId="2" applyFont="1" applyBorder="1" applyAlignment="1">
      <alignment vertical="center" wrapText="1"/>
    </xf>
    <xf numFmtId="0" fontId="5" fillId="0" borderId="9" xfId="2" applyFont="1" applyBorder="1" applyAlignment="1">
      <alignment horizontal="center" vertical="center" wrapText="1"/>
    </xf>
    <xf numFmtId="0" fontId="5" fillId="0" borderId="6" xfId="2" applyFont="1" applyBorder="1" applyAlignment="1">
      <alignment horizontal="center" vertical="center" wrapText="1"/>
    </xf>
    <xf numFmtId="0" fontId="10" fillId="15" borderId="0" xfId="0" applyFont="1" applyFill="1" applyProtection="1">
      <protection locked="0"/>
    </xf>
    <xf numFmtId="0" fontId="0" fillId="0" borderId="0" xfId="0"/>
    <xf numFmtId="0" fontId="2" fillId="0" borderId="0" xfId="0" applyFont="1" applyAlignment="1">
      <alignment wrapText="1"/>
    </xf>
    <xf numFmtId="0" fontId="0" fillId="0" borderId="0" xfId="0" applyAlignment="1">
      <alignment wrapText="1"/>
    </xf>
    <xf numFmtId="0" fontId="2" fillId="0" borderId="0" xfId="0" applyFont="1" applyAlignment="1">
      <alignment horizontal="left" vertical="top" wrapText="1"/>
    </xf>
    <xf numFmtId="0" fontId="0" fillId="0" borderId="0" xfId="0" applyAlignment="1">
      <alignment vertical="top" wrapText="1"/>
    </xf>
    <xf numFmtId="0" fontId="2" fillId="0" borderId="0" xfId="0" applyFont="1" applyAlignment="1">
      <alignment vertical="top" wrapText="1"/>
    </xf>
  </cellXfs>
  <cellStyles count="4">
    <cellStyle name="Monétaire" xfId="1" builtinId="4"/>
    <cellStyle name="Normal" xfId="0" builtinId="0"/>
    <cellStyle name="Normal 2" xfId="2" xr:uid="{00000000-0005-0000-0000-000002000000}"/>
    <cellStyle name="Pourcentage" xfId="3" builtinId="5"/>
  </cellStyles>
  <dxfs count="10">
    <dxf>
      <fill>
        <patternFill>
          <bgColor rgb="FFFF0000"/>
        </patternFill>
      </fill>
    </dxf>
    <dxf>
      <font>
        <b/>
        <i val="0"/>
        <strike val="0"/>
        <color rgb="FFFF0000"/>
      </font>
    </dxf>
    <dxf>
      <font>
        <b/>
        <i val="0"/>
        <strike val="0"/>
        <color rgb="FFFF0000"/>
      </font>
    </dxf>
    <dxf>
      <font>
        <b/>
        <i val="0"/>
        <color rgb="FFFF0000"/>
      </font>
    </dxf>
    <dxf>
      <font>
        <b/>
        <i val="0"/>
        <color rgb="FFFF0000"/>
      </font>
    </dxf>
    <dxf>
      <fill>
        <patternFill>
          <bgColor rgb="FF92D050"/>
        </patternFill>
      </fill>
    </dxf>
    <dxf>
      <fill>
        <patternFill>
          <bgColor rgb="FF92D050"/>
        </patternFill>
      </fill>
    </dxf>
    <dxf>
      <fill>
        <patternFill>
          <bgColor rgb="FFFF0000"/>
        </patternFill>
      </fill>
    </dxf>
    <dxf>
      <fill>
        <patternFill>
          <bgColor rgb="FFFF0000"/>
        </patternFill>
      </fill>
    </dxf>
    <dxf>
      <fill>
        <patternFill patternType="none">
          <bgColor auto="1"/>
        </patternFill>
      </fill>
    </dxf>
  </dxfs>
  <tableStyles count="0" defaultTableStyle="TableStyleMedium9" defaultPivotStyle="PivotStyleLight16"/>
  <colors>
    <mruColors>
      <color rgb="FFD5FF18"/>
      <color rgb="FFA7FFFB"/>
      <color rgb="FFFFFF99"/>
      <color rgb="FF00FFF4"/>
      <color rgb="FFF7D1E1"/>
      <color rgb="FFFF006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53975</xdr:rowOff>
    </xdr:from>
    <xdr:to>
      <xdr:col>1</xdr:col>
      <xdr:colOff>85803</xdr:colOff>
      <xdr:row>3</xdr:row>
      <xdr:rowOff>171476</xdr:rowOff>
    </xdr:to>
    <xdr:pic>
      <xdr:nvPicPr>
        <xdr:cNvPr id="2" name="Image 1">
          <a:extLst>
            <a:ext uri="{FF2B5EF4-FFF2-40B4-BE49-F238E27FC236}">
              <a16:creationId xmlns:a16="http://schemas.microsoft.com/office/drawing/2014/main" id="{D818EE37-5ACF-4308-B741-56336C153F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377825"/>
          <a:ext cx="1581228" cy="5175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1</xdr:col>
      <xdr:colOff>1037509</xdr:colOff>
      <xdr:row>3</xdr:row>
      <xdr:rowOff>142901</xdr:rowOff>
    </xdr:to>
    <xdr:pic>
      <xdr:nvPicPr>
        <xdr:cNvPr id="3" name="Image 2">
          <a:extLst>
            <a:ext uri="{FF2B5EF4-FFF2-40B4-BE49-F238E27FC236}">
              <a16:creationId xmlns:a16="http://schemas.microsoft.com/office/drawing/2014/main" id="{A8C5A7A9-172D-49DA-961B-0A5E8BD5CD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206375"/>
          <a:ext cx="1542334" cy="5080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1</xdr:col>
      <xdr:colOff>768428</xdr:colOff>
      <xdr:row>3</xdr:row>
      <xdr:rowOff>101626</xdr:rowOff>
    </xdr:to>
    <xdr:pic>
      <xdr:nvPicPr>
        <xdr:cNvPr id="3" name="Image 2">
          <a:extLst>
            <a:ext uri="{FF2B5EF4-FFF2-40B4-BE49-F238E27FC236}">
              <a16:creationId xmlns:a16="http://schemas.microsoft.com/office/drawing/2014/main" id="{889D0DA0-2043-46CF-9E50-4CFEA73F0B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03200"/>
          <a:ext cx="1524078" cy="5080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142875</xdr:rowOff>
    </xdr:from>
    <xdr:ext cx="1762125" cy="781050"/>
    <xdr:pic>
      <xdr:nvPicPr>
        <xdr:cNvPr id="2" name="Picture 1" descr="A picture containing text&#10;&#10;Description automatically generated">
          <a:extLst>
            <a:ext uri="{FF2B5EF4-FFF2-40B4-BE49-F238E27FC236}">
              <a16:creationId xmlns:a16="http://schemas.microsoft.com/office/drawing/2014/main" id="{EDBE659F-52D3-48F5-903F-A4B0B679E7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42875"/>
          <a:ext cx="1762125" cy="7810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0"/>
  <sheetViews>
    <sheetView showGridLines="0" showRuler="0" zoomScaleNormal="100" workbookViewId="0">
      <selection activeCell="B53" sqref="B53"/>
    </sheetView>
  </sheetViews>
  <sheetFormatPr baseColWidth="10" defaultColWidth="8.88671875" defaultRowHeight="12.75" x14ac:dyDescent="0.2"/>
  <cols>
    <col min="1" max="1" width="17.5546875" style="26" customWidth="1"/>
    <col min="2" max="2" width="55.6640625" style="4" customWidth="1"/>
    <col min="3" max="6" width="12.77734375" style="64" customWidth="1"/>
    <col min="7" max="7" width="14.88671875" style="64" customWidth="1"/>
    <col min="8" max="8" width="12.77734375" style="4" customWidth="1"/>
    <col min="9" max="9" width="8.88671875" style="4"/>
    <col min="10" max="13" width="10.77734375" style="4" customWidth="1"/>
    <col min="14" max="16384" width="8.88671875" style="4"/>
  </cols>
  <sheetData>
    <row r="1" spans="1:11" x14ac:dyDescent="0.2">
      <c r="A1" s="141"/>
      <c r="B1" s="128"/>
      <c r="C1" s="129"/>
      <c r="D1" s="129"/>
      <c r="E1" s="129"/>
      <c r="F1" s="129"/>
      <c r="G1" s="129"/>
      <c r="H1" s="128"/>
      <c r="I1" s="128"/>
      <c r="J1" s="128"/>
      <c r="K1" s="128"/>
    </row>
    <row r="2" spans="1:11" ht="15.75" x14ac:dyDescent="0.25">
      <c r="I2" s="2"/>
      <c r="J2" s="2"/>
      <c r="K2" s="49" t="s">
        <v>363</v>
      </c>
    </row>
    <row r="3" spans="1:11" ht="15.75" x14ac:dyDescent="0.25">
      <c r="I3" s="2"/>
      <c r="J3" s="2"/>
      <c r="K3" s="49" t="s">
        <v>383</v>
      </c>
    </row>
    <row r="4" spans="1:11" ht="15.75" x14ac:dyDescent="0.25">
      <c r="I4" s="2"/>
      <c r="K4" s="49" t="s">
        <v>0</v>
      </c>
    </row>
    <row r="5" spans="1:11" ht="15.75" x14ac:dyDescent="0.25">
      <c r="H5" s="146"/>
      <c r="I5" s="2"/>
    </row>
    <row r="6" spans="1:11" ht="15.75" customHeight="1" thickBot="1" x14ac:dyDescent="0.25">
      <c r="B6" s="147" t="s">
        <v>1</v>
      </c>
      <c r="C6" s="314" t="str">
        <f>Détail!D4</f>
        <v>-</v>
      </c>
      <c r="D6" s="315"/>
      <c r="E6" s="315"/>
    </row>
    <row r="7" spans="1:11" ht="15.75" customHeight="1" x14ac:dyDescent="0.2">
      <c r="B7" s="147" t="s">
        <v>381</v>
      </c>
      <c r="C7" s="316" t="str">
        <f>Détail!D5</f>
        <v>-</v>
      </c>
      <c r="D7" s="317"/>
      <c r="E7" s="317"/>
      <c r="J7" s="318" t="s">
        <v>2</v>
      </c>
      <c r="K7" s="319"/>
    </row>
    <row r="8" spans="1:11" ht="15.75" customHeight="1" thickBot="1" x14ac:dyDescent="0.25">
      <c r="B8" s="147" t="s">
        <v>3</v>
      </c>
      <c r="C8" s="316" t="str">
        <f>Détail!D6</f>
        <v>-</v>
      </c>
      <c r="D8" s="317"/>
      <c r="E8" s="317"/>
      <c r="J8" s="320" t="s">
        <v>4</v>
      </c>
      <c r="K8" s="321"/>
    </row>
    <row r="9" spans="1:11" ht="22.5" customHeight="1" thickBot="1" x14ac:dyDescent="0.25">
      <c r="C9" s="323"/>
      <c r="D9" s="324"/>
      <c r="E9" s="324"/>
      <c r="F9" s="324"/>
      <c r="G9" s="324"/>
      <c r="H9" s="324"/>
      <c r="J9" s="177" t="str">
        <f>Détail!P13</f>
        <v>-</v>
      </c>
      <c r="K9" s="178" t="str">
        <f>Détail!P16</f>
        <v>-</v>
      </c>
    </row>
    <row r="10" spans="1:11" ht="22.5" customHeight="1" thickBot="1" x14ac:dyDescent="0.25">
      <c r="A10" s="198" t="s">
        <v>5</v>
      </c>
      <c r="B10" s="199" t="s">
        <v>6</v>
      </c>
      <c r="C10" s="325" t="s">
        <v>7</v>
      </c>
      <c r="D10" s="326"/>
      <c r="E10" s="327"/>
      <c r="F10" s="325" t="s">
        <v>8</v>
      </c>
      <c r="G10" s="326"/>
      <c r="H10" s="200" t="s">
        <v>9</v>
      </c>
      <c r="J10" s="171" t="str">
        <f>Détail!Q13</f>
        <v>-</v>
      </c>
      <c r="K10" s="154" t="str">
        <f>Détail!Q16</f>
        <v>-</v>
      </c>
    </row>
    <row r="11" spans="1:11" ht="14.25" customHeight="1" x14ac:dyDescent="0.2">
      <c r="A11" s="201"/>
      <c r="B11" s="25"/>
      <c r="C11" s="65" t="s">
        <v>10</v>
      </c>
      <c r="D11" s="66" t="s">
        <v>11</v>
      </c>
      <c r="E11" s="67" t="s">
        <v>12</v>
      </c>
      <c r="F11" s="65" t="s">
        <v>13</v>
      </c>
      <c r="G11" s="75" t="s">
        <v>14</v>
      </c>
      <c r="H11" s="202"/>
      <c r="J11" s="172"/>
      <c r="K11" s="155"/>
    </row>
    <row r="12" spans="1:11" ht="14.25" customHeight="1" x14ac:dyDescent="0.2">
      <c r="A12" s="203" t="s">
        <v>15</v>
      </c>
      <c r="B12" s="62" t="str">
        <f>Détail!B19</f>
        <v>PRODUCTRICE / PRODUCTEUR</v>
      </c>
      <c r="C12" s="68">
        <f>Détail!T25</f>
        <v>0</v>
      </c>
      <c r="D12" s="69">
        <f>Détail!U25</f>
        <v>0</v>
      </c>
      <c r="E12" s="70">
        <f>Détail!V25</f>
        <v>0</v>
      </c>
      <c r="F12" s="68">
        <f>Détail!X25</f>
        <v>0</v>
      </c>
      <c r="G12" s="76">
        <f>Détail!Y25</f>
        <v>0</v>
      </c>
      <c r="H12" s="204">
        <f>Détail!N25</f>
        <v>0</v>
      </c>
      <c r="J12" s="173">
        <f>Détail!P25</f>
        <v>0</v>
      </c>
      <c r="K12" s="158">
        <f>Détail!Q25</f>
        <v>0</v>
      </c>
    </row>
    <row r="13" spans="1:11" ht="14.25" customHeight="1" x14ac:dyDescent="0.2">
      <c r="A13" s="203" t="s">
        <v>16</v>
      </c>
      <c r="B13" s="62" t="str">
        <f>Détail!B27</f>
        <v>ACHAT DE DROITS</v>
      </c>
      <c r="C13" s="68">
        <f>Détail!T36</f>
        <v>0</v>
      </c>
      <c r="D13" s="69">
        <f>Détail!U36</f>
        <v>0</v>
      </c>
      <c r="E13" s="70">
        <f>Détail!V36</f>
        <v>0</v>
      </c>
      <c r="F13" s="68">
        <f>Détail!X36</f>
        <v>0</v>
      </c>
      <c r="G13" s="76">
        <f>Détail!Y36</f>
        <v>0</v>
      </c>
      <c r="H13" s="204">
        <f>Détail!N36</f>
        <v>0</v>
      </c>
      <c r="J13" s="173">
        <f>Détail!P36</f>
        <v>0</v>
      </c>
      <c r="K13" s="158">
        <f>Détail!Q36</f>
        <v>0</v>
      </c>
    </row>
    <row r="14" spans="1:11" s="5" customFormat="1" ht="14.25" customHeight="1" x14ac:dyDescent="0.2">
      <c r="A14" s="201"/>
      <c r="B14" s="25" t="s">
        <v>17</v>
      </c>
      <c r="C14" s="71">
        <f t="shared" ref="C14:H14" si="0">SUM(C12:C13)</f>
        <v>0</v>
      </c>
      <c r="D14" s="72">
        <f t="shared" si="0"/>
        <v>0</v>
      </c>
      <c r="E14" s="73">
        <f t="shared" si="0"/>
        <v>0</v>
      </c>
      <c r="F14" s="71">
        <f t="shared" si="0"/>
        <v>0</v>
      </c>
      <c r="G14" s="77">
        <f t="shared" si="0"/>
        <v>0</v>
      </c>
      <c r="H14" s="205">
        <f t="shared" si="0"/>
        <v>0</v>
      </c>
      <c r="J14" s="81">
        <f>SUM(J12:J13)</f>
        <v>0</v>
      </c>
      <c r="K14" s="157">
        <f>SUM(K12:K13)</f>
        <v>0</v>
      </c>
    </row>
    <row r="15" spans="1:11" s="5" customFormat="1" ht="14.25" customHeight="1" x14ac:dyDescent="0.2">
      <c r="A15" s="201"/>
      <c r="B15" s="25"/>
      <c r="C15" s="71"/>
      <c r="D15" s="72"/>
      <c r="E15" s="73"/>
      <c r="F15" s="71"/>
      <c r="G15" s="77"/>
      <c r="H15" s="205"/>
      <c r="J15" s="81"/>
      <c r="K15" s="157"/>
    </row>
    <row r="16" spans="1:11" ht="14.25" customHeight="1" x14ac:dyDescent="0.2">
      <c r="A16" s="203" t="s">
        <v>18</v>
      </c>
      <c r="B16" s="62" t="str">
        <f>Détail!B40</f>
        <v>POSTES CLÉS</v>
      </c>
      <c r="C16" s="68">
        <f>Détail!T52</f>
        <v>0</v>
      </c>
      <c r="D16" s="69">
        <f>Détail!U52</f>
        <v>0</v>
      </c>
      <c r="E16" s="70">
        <f>Détail!V52</f>
        <v>0</v>
      </c>
      <c r="F16" s="68">
        <f>Détail!X52</f>
        <v>0</v>
      </c>
      <c r="G16" s="76">
        <f>Détail!Y52</f>
        <v>0</v>
      </c>
      <c r="H16" s="204">
        <f>Détail!N52</f>
        <v>0</v>
      </c>
      <c r="J16" s="173">
        <f>Détail!P52</f>
        <v>0</v>
      </c>
      <c r="K16" s="158">
        <f>Détail!Q52</f>
        <v>0</v>
      </c>
    </row>
    <row r="17" spans="1:11" ht="14.25" customHeight="1" x14ac:dyDescent="0.2">
      <c r="A17" s="203" t="s">
        <v>19</v>
      </c>
      <c r="B17" s="62" t="str">
        <f>Détail!B54</f>
        <v>MAIN-D'OEUVRE DE LA CONCEPTION</v>
      </c>
      <c r="C17" s="68">
        <f>Détail!T66</f>
        <v>0</v>
      </c>
      <c r="D17" s="69">
        <f>Détail!U66</f>
        <v>0</v>
      </c>
      <c r="E17" s="70">
        <f>Détail!V66</f>
        <v>0</v>
      </c>
      <c r="F17" s="68">
        <f>Détail!X66</f>
        <v>0</v>
      </c>
      <c r="G17" s="76">
        <f>Détail!Y66</f>
        <v>0</v>
      </c>
      <c r="H17" s="204">
        <f>Détail!N66</f>
        <v>0</v>
      </c>
      <c r="J17" s="173">
        <f>Détail!P66</f>
        <v>0</v>
      </c>
      <c r="K17" s="158">
        <f>Détail!Q66</f>
        <v>0</v>
      </c>
    </row>
    <row r="18" spans="1:11" ht="14.25" customHeight="1" x14ac:dyDescent="0.2">
      <c r="A18" s="203" t="s">
        <v>20</v>
      </c>
      <c r="B18" s="62" t="str">
        <f>Détail!B68</f>
        <v>MAIN-D'OEUVRE DE LA PROGRAMMATION</v>
      </c>
      <c r="C18" s="68">
        <f>Détail!T78</f>
        <v>0</v>
      </c>
      <c r="D18" s="69">
        <f>Détail!U78</f>
        <v>0</v>
      </c>
      <c r="E18" s="70">
        <f>Détail!V78</f>
        <v>0</v>
      </c>
      <c r="F18" s="68">
        <f>Détail!X78</f>
        <v>0</v>
      </c>
      <c r="G18" s="76">
        <f>Détail!Y78</f>
        <v>0</v>
      </c>
      <c r="H18" s="204">
        <f>Détail!N78</f>
        <v>0</v>
      </c>
      <c r="J18" s="173">
        <f>Détail!P78</f>
        <v>0</v>
      </c>
      <c r="K18" s="158">
        <f>Détail!Q78</f>
        <v>0</v>
      </c>
    </row>
    <row r="19" spans="1:11" ht="14.25" customHeight="1" x14ac:dyDescent="0.2">
      <c r="A19" s="203" t="s">
        <v>21</v>
      </c>
      <c r="B19" s="62" t="str">
        <f>Détail!B80</f>
        <v>MAIN-D'OEUVRE AUDIO / VIDÉO</v>
      </c>
      <c r="C19" s="68">
        <f>Détail!T91</f>
        <v>0</v>
      </c>
      <c r="D19" s="69">
        <f>Détail!U91</f>
        <v>0</v>
      </c>
      <c r="E19" s="70">
        <f>Détail!V91</f>
        <v>0</v>
      </c>
      <c r="F19" s="68">
        <f>Détail!X91</f>
        <v>0</v>
      </c>
      <c r="G19" s="76">
        <f>Détail!Y91</f>
        <v>0</v>
      </c>
      <c r="H19" s="204">
        <f>Détail!N91</f>
        <v>0</v>
      </c>
      <c r="J19" s="173">
        <f>Détail!P91</f>
        <v>0</v>
      </c>
      <c r="K19" s="158">
        <f>Détail!Q91</f>
        <v>0</v>
      </c>
    </row>
    <row r="20" spans="1:11" ht="14.25" customHeight="1" x14ac:dyDescent="0.2">
      <c r="A20" s="203" t="s">
        <v>22</v>
      </c>
      <c r="B20" s="62" t="str">
        <f>Détail!B93</f>
        <v>ARTISTES</v>
      </c>
      <c r="C20" s="68">
        <f>Détail!T99</f>
        <v>0</v>
      </c>
      <c r="D20" s="69">
        <f>Détail!U99</f>
        <v>0</v>
      </c>
      <c r="E20" s="70">
        <f>Détail!V99</f>
        <v>0</v>
      </c>
      <c r="F20" s="68">
        <f>Détail!X99</f>
        <v>0</v>
      </c>
      <c r="G20" s="76">
        <f>Détail!Y99</f>
        <v>0</v>
      </c>
      <c r="H20" s="204">
        <f>Détail!N99</f>
        <v>0</v>
      </c>
      <c r="J20" s="173">
        <f>Détail!P99</f>
        <v>0</v>
      </c>
      <c r="K20" s="158">
        <f>Détail!Q99</f>
        <v>0</v>
      </c>
    </row>
    <row r="21" spans="1:11" ht="14.25" customHeight="1" x14ac:dyDescent="0.2">
      <c r="A21" s="203" t="s">
        <v>23</v>
      </c>
      <c r="B21" s="62" t="str">
        <f>Détail!B101</f>
        <v>MAIN-D'OEUVRE DE L'ADMINISTRATION</v>
      </c>
      <c r="C21" s="68">
        <f>Détail!T106</f>
        <v>0</v>
      </c>
      <c r="D21" s="69">
        <f>Détail!U106</f>
        <v>0</v>
      </c>
      <c r="E21" s="70">
        <f>Détail!V106</f>
        <v>0</v>
      </c>
      <c r="F21" s="68">
        <f>Détail!X106</f>
        <v>0</v>
      </c>
      <c r="G21" s="76">
        <f>Détail!Y106</f>
        <v>0</v>
      </c>
      <c r="H21" s="204">
        <f>Détail!N106</f>
        <v>0</v>
      </c>
      <c r="J21" s="173">
        <f>Détail!P106</f>
        <v>0</v>
      </c>
      <c r="K21" s="158">
        <f>Détail!Q106</f>
        <v>0</v>
      </c>
    </row>
    <row r="22" spans="1:11" ht="14.25" customHeight="1" x14ac:dyDescent="0.2">
      <c r="A22" s="203" t="s">
        <v>24</v>
      </c>
      <c r="B22" s="62" t="str">
        <f>Détail!B108</f>
        <v>AUTRE MAIN-D'ŒUVRE</v>
      </c>
      <c r="C22" s="68">
        <f>Détail!T119</f>
        <v>0</v>
      </c>
      <c r="D22" s="69">
        <f>Détail!U119</f>
        <v>0</v>
      </c>
      <c r="E22" s="70">
        <f>Détail!V119</f>
        <v>0</v>
      </c>
      <c r="F22" s="68">
        <f>Détail!X119</f>
        <v>0</v>
      </c>
      <c r="G22" s="76">
        <f>Détail!Y119</f>
        <v>0</v>
      </c>
      <c r="H22" s="204">
        <f>Détail!N119</f>
        <v>0</v>
      </c>
      <c r="J22" s="173">
        <f>Détail!P119</f>
        <v>0</v>
      </c>
      <c r="K22" s="158">
        <f>Détail!Q119</f>
        <v>0</v>
      </c>
    </row>
    <row r="23" spans="1:11" s="5" customFormat="1" ht="14.25" customHeight="1" x14ac:dyDescent="0.2">
      <c r="A23" s="201"/>
      <c r="B23" s="25" t="s">
        <v>25</v>
      </c>
      <c r="C23" s="71">
        <f t="shared" ref="C23:H23" si="1">SUM(C16:C22)</f>
        <v>0</v>
      </c>
      <c r="D23" s="72">
        <f t="shared" si="1"/>
        <v>0</v>
      </c>
      <c r="E23" s="73">
        <f t="shared" si="1"/>
        <v>0</v>
      </c>
      <c r="F23" s="71">
        <f t="shared" si="1"/>
        <v>0</v>
      </c>
      <c r="G23" s="77">
        <f t="shared" si="1"/>
        <v>0</v>
      </c>
      <c r="H23" s="205">
        <f t="shared" si="1"/>
        <v>0</v>
      </c>
      <c r="J23" s="81">
        <f t="shared" ref="J23" si="2">SUM(J16:J22)</f>
        <v>0</v>
      </c>
      <c r="K23" s="157">
        <f t="shared" ref="K23" si="3">SUM(K16:K22)</f>
        <v>0</v>
      </c>
    </row>
    <row r="24" spans="1:11" s="5" customFormat="1" ht="14.25" customHeight="1" x14ac:dyDescent="0.2">
      <c r="A24" s="201"/>
      <c r="B24" s="25"/>
      <c r="C24" s="71"/>
      <c r="D24" s="72"/>
      <c r="E24" s="73"/>
      <c r="F24" s="71"/>
      <c r="G24" s="77"/>
      <c r="H24" s="205"/>
      <c r="J24" s="81"/>
      <c r="K24" s="157"/>
    </row>
    <row r="25" spans="1:11" ht="14.25" customHeight="1" x14ac:dyDescent="0.2">
      <c r="A25" s="203" t="s">
        <v>26</v>
      </c>
      <c r="B25" s="62" t="str">
        <f>Détail!B122</f>
        <v>MATÉRIEL ET FOURNITURES</v>
      </c>
      <c r="C25" s="68">
        <f>Détail!T134</f>
        <v>0</v>
      </c>
      <c r="D25" s="69">
        <f>Détail!U134</f>
        <v>0</v>
      </c>
      <c r="E25" s="70">
        <f>Détail!V134</f>
        <v>0</v>
      </c>
      <c r="F25" s="68">
        <f>Détail!X134</f>
        <v>0</v>
      </c>
      <c r="G25" s="76">
        <f>Détail!Y134</f>
        <v>0</v>
      </c>
      <c r="H25" s="204">
        <f>Détail!N134</f>
        <v>0</v>
      </c>
      <c r="J25" s="174">
        <f>Détail!P134</f>
        <v>0</v>
      </c>
      <c r="K25" s="156">
        <f>Détail!Q134</f>
        <v>0</v>
      </c>
    </row>
    <row r="26" spans="1:11" ht="14.25" customHeight="1" x14ac:dyDescent="0.2">
      <c r="A26" s="203" t="s">
        <v>27</v>
      </c>
      <c r="B26" s="62" t="str">
        <f>Détail!B136</f>
        <v xml:space="preserve">MATÉRIEL ET FOURNITURES AUDIO / VIDEO </v>
      </c>
      <c r="C26" s="68">
        <f>Détail!T151</f>
        <v>0</v>
      </c>
      <c r="D26" s="69">
        <f>Détail!U151</f>
        <v>0</v>
      </c>
      <c r="E26" s="70">
        <f>Détail!V151</f>
        <v>0</v>
      </c>
      <c r="F26" s="68">
        <f>Détail!X151</f>
        <v>0</v>
      </c>
      <c r="G26" s="76">
        <f>Détail!Y151</f>
        <v>0</v>
      </c>
      <c r="H26" s="204">
        <f>Détail!N151</f>
        <v>0</v>
      </c>
      <c r="J26" s="174">
        <f>Détail!P151</f>
        <v>0</v>
      </c>
      <c r="K26" s="156">
        <f>Détail!Q151</f>
        <v>0</v>
      </c>
    </row>
    <row r="27" spans="1:11" s="5" customFormat="1" ht="14.25" customHeight="1" x14ac:dyDescent="0.2">
      <c r="A27" s="201"/>
      <c r="B27" s="25" t="s">
        <v>28</v>
      </c>
      <c r="C27" s="71">
        <f t="shared" ref="C27:H27" si="4">SUM(C25:C26)</f>
        <v>0</v>
      </c>
      <c r="D27" s="72">
        <f t="shared" si="4"/>
        <v>0</v>
      </c>
      <c r="E27" s="73">
        <f t="shared" si="4"/>
        <v>0</v>
      </c>
      <c r="F27" s="71">
        <f t="shared" si="4"/>
        <v>0</v>
      </c>
      <c r="G27" s="77">
        <f t="shared" si="4"/>
        <v>0</v>
      </c>
      <c r="H27" s="205">
        <f t="shared" si="4"/>
        <v>0</v>
      </c>
      <c r="J27" s="81">
        <f t="shared" ref="J27" si="5">SUM(J25:J26)</f>
        <v>0</v>
      </c>
      <c r="K27" s="157">
        <f t="shared" ref="K27" si="6">SUM(K25:K26)</f>
        <v>0</v>
      </c>
    </row>
    <row r="28" spans="1:11" s="5" customFormat="1" ht="14.25" customHeight="1" x14ac:dyDescent="0.2">
      <c r="A28" s="201"/>
      <c r="B28" s="25"/>
      <c r="C28" s="71"/>
      <c r="D28" s="72"/>
      <c r="E28" s="73"/>
      <c r="F28" s="71"/>
      <c r="G28" s="77"/>
      <c r="H28" s="206"/>
      <c r="J28" s="81"/>
      <c r="K28" s="157"/>
    </row>
    <row r="29" spans="1:11" s="5" customFormat="1" ht="14.25" customHeight="1" x14ac:dyDescent="0.2">
      <c r="A29" s="201"/>
      <c r="B29" s="25" t="s">
        <v>375</v>
      </c>
      <c r="C29" s="71">
        <f t="shared" ref="C29:H29" si="7">C23+C27</f>
        <v>0</v>
      </c>
      <c r="D29" s="72">
        <f t="shared" si="7"/>
        <v>0</v>
      </c>
      <c r="E29" s="73">
        <f t="shared" si="7"/>
        <v>0</v>
      </c>
      <c r="F29" s="71">
        <f t="shared" si="7"/>
        <v>0</v>
      </c>
      <c r="G29" s="77">
        <f t="shared" si="7"/>
        <v>0</v>
      </c>
      <c r="H29" s="205">
        <f t="shared" si="7"/>
        <v>0</v>
      </c>
      <c r="J29" s="81">
        <f>J23+J27</f>
        <v>0</v>
      </c>
      <c r="K29" s="157">
        <f>K23+K27</f>
        <v>0</v>
      </c>
    </row>
    <row r="30" spans="1:11" s="5" customFormat="1" ht="14.25" customHeight="1" x14ac:dyDescent="0.2">
      <c r="A30" s="201"/>
      <c r="B30" s="25" t="s">
        <v>374</v>
      </c>
      <c r="C30" s="71"/>
      <c r="D30" s="72"/>
      <c r="E30" s="73"/>
      <c r="F30" s="71"/>
      <c r="G30" s="77"/>
      <c r="H30" s="205">
        <f>Détail!N154</f>
        <v>0</v>
      </c>
      <c r="J30" s="81"/>
      <c r="K30" s="157"/>
    </row>
    <row r="31" spans="1:11" s="5" customFormat="1" ht="14.25" customHeight="1" x14ac:dyDescent="0.2">
      <c r="A31" s="201"/>
      <c r="B31" s="25"/>
      <c r="C31" s="71"/>
      <c r="D31" s="72"/>
      <c r="E31" s="73"/>
      <c r="F31" s="71"/>
      <c r="G31" s="77"/>
      <c r="H31" s="206"/>
      <c r="J31" s="81"/>
      <c r="K31" s="157"/>
    </row>
    <row r="32" spans="1:11" ht="14.25" customHeight="1" x14ac:dyDescent="0.2">
      <c r="A32" s="203" t="s">
        <v>29</v>
      </c>
      <c r="B32" s="62" t="str">
        <f>Détail!B159</f>
        <v>MISE EN MARCHÉ ET EXPLOITATION</v>
      </c>
      <c r="C32" s="68">
        <f>Détail!T171</f>
        <v>0</v>
      </c>
      <c r="D32" s="69">
        <f>Détail!U171</f>
        <v>0</v>
      </c>
      <c r="E32" s="70">
        <f>Détail!V171</f>
        <v>0</v>
      </c>
      <c r="F32" s="68">
        <f>Détail!X171</f>
        <v>0</v>
      </c>
      <c r="G32" s="76">
        <f>Détail!Y171</f>
        <v>0</v>
      </c>
      <c r="H32" s="204">
        <f>Détail!N171</f>
        <v>0</v>
      </c>
      <c r="J32" s="174">
        <f>Détail!P171</f>
        <v>0</v>
      </c>
      <c r="K32" s="156">
        <f>Détail!Q171</f>
        <v>0</v>
      </c>
    </row>
    <row r="33" spans="1:11" ht="14.25" customHeight="1" x14ac:dyDescent="0.2">
      <c r="A33" s="203" t="s">
        <v>30</v>
      </c>
      <c r="B33" s="62" t="str">
        <f>Détail!B173</f>
        <v>PROMOTION ET PUBLICITÉ</v>
      </c>
      <c r="C33" s="68">
        <f>Détail!T192</f>
        <v>0</v>
      </c>
      <c r="D33" s="69">
        <f>Détail!U192</f>
        <v>0</v>
      </c>
      <c r="E33" s="70">
        <f>Détail!V192</f>
        <v>0</v>
      </c>
      <c r="F33" s="68">
        <f>Détail!X192</f>
        <v>0</v>
      </c>
      <c r="G33" s="76">
        <f>Détail!Y192</f>
        <v>0</v>
      </c>
      <c r="H33" s="204">
        <f>Détail!N192</f>
        <v>0</v>
      </c>
      <c r="J33" s="174">
        <f>Détail!P192</f>
        <v>0</v>
      </c>
      <c r="K33" s="156">
        <f>Détail!Q192</f>
        <v>0</v>
      </c>
    </row>
    <row r="34" spans="1:11" s="5" customFormat="1" ht="14.25" customHeight="1" x14ac:dyDescent="0.2">
      <c r="A34" s="201"/>
      <c r="B34" s="25" t="s">
        <v>31</v>
      </c>
      <c r="C34" s="71">
        <f t="shared" ref="C34:H34" si="8">SUM(C32:C33)</f>
        <v>0</v>
      </c>
      <c r="D34" s="72">
        <f t="shared" si="8"/>
        <v>0</v>
      </c>
      <c r="E34" s="73">
        <f t="shared" si="8"/>
        <v>0</v>
      </c>
      <c r="F34" s="71">
        <f t="shared" si="8"/>
        <v>0</v>
      </c>
      <c r="G34" s="77">
        <f t="shared" si="8"/>
        <v>0</v>
      </c>
      <c r="H34" s="205">
        <f t="shared" si="8"/>
        <v>0</v>
      </c>
      <c r="J34" s="81">
        <f t="shared" ref="J34" si="9">SUM(J32:J33)</f>
        <v>0</v>
      </c>
      <c r="K34" s="157">
        <f t="shared" ref="K34" si="10">SUM(K32:K33)</f>
        <v>0</v>
      </c>
    </row>
    <row r="35" spans="1:11" s="5" customFormat="1" ht="14.25" customHeight="1" x14ac:dyDescent="0.2">
      <c r="A35" s="201"/>
      <c r="B35" s="25"/>
      <c r="C35" s="71"/>
      <c r="D35" s="72"/>
      <c r="E35" s="73"/>
      <c r="F35" s="71"/>
      <c r="G35" s="77"/>
      <c r="H35" s="207"/>
      <c r="J35" s="81"/>
      <c r="K35" s="157"/>
    </row>
    <row r="36" spans="1:11" ht="14.25" customHeight="1" x14ac:dyDescent="0.2">
      <c r="A36" s="203" t="s">
        <v>32</v>
      </c>
      <c r="B36" s="62" t="str">
        <f>Détail!B198</f>
        <v>ADMINISTRATION</v>
      </c>
      <c r="C36" s="68">
        <f>Détail!T210</f>
        <v>0</v>
      </c>
      <c r="D36" s="69">
        <f>Détail!U210</f>
        <v>0</v>
      </c>
      <c r="E36" s="70">
        <f>Détail!V210</f>
        <v>0</v>
      </c>
      <c r="F36" s="68">
        <f>Détail!X210</f>
        <v>0</v>
      </c>
      <c r="G36" s="76">
        <f>Détail!Y210</f>
        <v>0</v>
      </c>
      <c r="H36" s="204">
        <f>Détail!N210</f>
        <v>0</v>
      </c>
      <c r="J36" s="174">
        <f>Détail!P210</f>
        <v>0</v>
      </c>
      <c r="K36" s="156">
        <f>Détail!Q210</f>
        <v>0</v>
      </c>
    </row>
    <row r="37" spans="1:11" ht="14.25" customHeight="1" x14ac:dyDescent="0.2">
      <c r="A37" s="208"/>
      <c r="B37" s="25" t="s">
        <v>318</v>
      </c>
      <c r="C37" s="71">
        <f>C36</f>
        <v>0</v>
      </c>
      <c r="D37" s="72">
        <f>D36</f>
        <v>0</v>
      </c>
      <c r="E37" s="73">
        <f>E36</f>
        <v>0</v>
      </c>
      <c r="F37" s="71">
        <f>F36</f>
        <v>0</v>
      </c>
      <c r="G37" s="77">
        <f>G36</f>
        <v>0</v>
      </c>
      <c r="H37" s="205">
        <f>SUM(H36:H36)</f>
        <v>0</v>
      </c>
      <c r="J37" s="81">
        <f>SUM(J36:J36)</f>
        <v>0</v>
      </c>
      <c r="K37" s="157">
        <f>SUM(K36:K36)</f>
        <v>0</v>
      </c>
    </row>
    <row r="38" spans="1:11" ht="14.25" customHeight="1" x14ac:dyDescent="0.2">
      <c r="A38" s="208"/>
      <c r="B38" s="62"/>
      <c r="C38" s="68"/>
      <c r="D38" s="69"/>
      <c r="E38" s="70"/>
      <c r="F38" s="68"/>
      <c r="G38" s="76"/>
      <c r="H38" s="207"/>
      <c r="J38" s="174"/>
      <c r="K38" s="156"/>
    </row>
    <row r="39" spans="1:11" ht="14.25" customHeight="1" x14ac:dyDescent="0.2">
      <c r="A39" s="208"/>
      <c r="B39" s="25" t="s">
        <v>33</v>
      </c>
      <c r="C39" s="71"/>
      <c r="D39" s="72"/>
      <c r="E39" s="73"/>
      <c r="F39" s="71"/>
      <c r="G39" s="77"/>
      <c r="H39" s="207"/>
      <c r="J39" s="174"/>
      <c r="K39" s="156"/>
    </row>
    <row r="40" spans="1:11" ht="14.25" customHeight="1" x14ac:dyDescent="0.2">
      <c r="A40" s="209" t="s">
        <v>34</v>
      </c>
      <c r="B40" s="62" t="str">
        <f>Détail!B215</f>
        <v>FRAIS D'ADMINISTRATION</v>
      </c>
      <c r="C40" s="68">
        <f>ROUND(Détail!T215,0)</f>
        <v>0</v>
      </c>
      <c r="D40" s="68">
        <f>ROUND(Détail!U215,0)</f>
        <v>0</v>
      </c>
      <c r="E40" s="68">
        <f>ROUND(Détail!V215,0)</f>
        <v>0</v>
      </c>
      <c r="F40" s="68">
        <f>ROUND(Détail!X215,0)</f>
        <v>0</v>
      </c>
      <c r="G40" s="68">
        <f>ROUND(Détail!Y215,0)</f>
        <v>0</v>
      </c>
      <c r="H40" s="205">
        <f>ROUND(Détail!N215,0)</f>
        <v>0</v>
      </c>
      <c r="J40" s="174">
        <f>Détail!P215</f>
        <v>0</v>
      </c>
      <c r="K40" s="156">
        <f>Détail!Q215</f>
        <v>0</v>
      </c>
    </row>
    <row r="41" spans="1:11" ht="14.25" customHeight="1" x14ac:dyDescent="0.2">
      <c r="A41" s="209" t="s">
        <v>35</v>
      </c>
      <c r="B41" s="62" t="str">
        <f>Détail!B216</f>
        <v>IMPRÉVUS</v>
      </c>
      <c r="C41" s="68">
        <f>ROUND(Détail!T216,0)</f>
        <v>0</v>
      </c>
      <c r="D41" s="68">
        <f>ROUND(Détail!U216,0)</f>
        <v>0</v>
      </c>
      <c r="E41" s="68">
        <f>ROUND(Détail!V216,0)</f>
        <v>0</v>
      </c>
      <c r="F41" s="68">
        <f>ROUND(Détail!X216,0)</f>
        <v>0</v>
      </c>
      <c r="G41" s="68">
        <f>ROUND(Détail!Y216,0)</f>
        <v>0</v>
      </c>
      <c r="H41" s="205">
        <f>ROUND(Détail!N216,0)</f>
        <v>0</v>
      </c>
      <c r="J41" s="174">
        <f>Détail!P216</f>
        <v>0</v>
      </c>
      <c r="K41" s="156">
        <f>Détail!Q216</f>
        <v>0</v>
      </c>
    </row>
    <row r="42" spans="1:11" ht="14.25" customHeight="1" thickBot="1" x14ac:dyDescent="0.25">
      <c r="A42" s="288"/>
      <c r="B42" s="289"/>
      <c r="C42" s="184"/>
      <c r="D42" s="185"/>
      <c r="E42" s="186"/>
      <c r="F42" s="184"/>
      <c r="G42" s="187"/>
      <c r="H42" s="210"/>
      <c r="J42" s="175"/>
      <c r="K42" s="166"/>
    </row>
    <row r="43" spans="1:11" s="5" customFormat="1" ht="14.25" customHeight="1" thickBot="1" x14ac:dyDescent="0.25">
      <c r="A43" s="290"/>
      <c r="B43" s="291" t="s">
        <v>378</v>
      </c>
      <c r="C43" s="163">
        <f t="shared" ref="C43:H43" si="11">C14+C23+C27+C34+C37+C40+C41</f>
        <v>0</v>
      </c>
      <c r="D43" s="163">
        <f t="shared" si="11"/>
        <v>0</v>
      </c>
      <c r="E43" s="163">
        <f t="shared" si="11"/>
        <v>0</v>
      </c>
      <c r="F43" s="163">
        <f t="shared" si="11"/>
        <v>0</v>
      </c>
      <c r="G43" s="163">
        <f t="shared" si="11"/>
        <v>0</v>
      </c>
      <c r="H43" s="163">
        <f t="shared" si="11"/>
        <v>0</v>
      </c>
      <c r="J43" s="176">
        <f>SUM(J14+J23+J27+J34+J37+J40+J41)</f>
        <v>0</v>
      </c>
      <c r="K43" s="165">
        <f>SUM(K14+K23+K27+K34+K37+K40+K41)</f>
        <v>0</v>
      </c>
    </row>
    <row r="44" spans="1:11" ht="12" customHeight="1" x14ac:dyDescent="0.2">
      <c r="A44" s="328"/>
      <c r="B44" s="329"/>
      <c r="C44" s="330"/>
      <c r="D44" s="330"/>
      <c r="E44" s="330"/>
      <c r="F44" s="330"/>
      <c r="G44" s="330"/>
      <c r="H44" s="330"/>
    </row>
    <row r="45" spans="1:11" ht="15" customHeight="1" x14ac:dyDescent="0.2">
      <c r="A45" s="179"/>
      <c r="C45" s="251"/>
      <c r="D45" s="224"/>
      <c r="E45" s="224"/>
      <c r="F45" s="224"/>
      <c r="G45" s="252" t="s">
        <v>348</v>
      </c>
      <c r="H45" s="250">
        <f>H43</f>
        <v>0</v>
      </c>
    </row>
    <row r="46" spans="1:11" ht="15" customHeight="1" x14ac:dyDescent="0.2">
      <c r="A46" s="179"/>
      <c r="B46" s="5"/>
      <c r="C46" s="59"/>
      <c r="D46" s="59"/>
      <c r="E46" s="59"/>
      <c r="F46" s="59"/>
      <c r="G46" s="59"/>
      <c r="H46" s="180"/>
      <c r="J46" s="97"/>
      <c r="K46" s="97"/>
    </row>
    <row r="47" spans="1:11" ht="15" customHeight="1" x14ac:dyDescent="0.2">
      <c r="C47" s="331" t="str">
        <f>J9</f>
        <v>-</v>
      </c>
      <c r="D47" s="332"/>
      <c r="E47" s="333" t="str">
        <f>J10</f>
        <v>-</v>
      </c>
      <c r="F47" s="332"/>
      <c r="G47" s="220" t="s">
        <v>36</v>
      </c>
      <c r="H47" s="188">
        <f>J43</f>
        <v>0</v>
      </c>
      <c r="J47" s="12"/>
      <c r="K47" s="12"/>
    </row>
    <row r="48" spans="1:11" ht="15" customHeight="1" x14ac:dyDescent="0.2">
      <c r="A48" s="179"/>
      <c r="B48" s="5"/>
      <c r="C48" s="59"/>
      <c r="D48" s="183"/>
      <c r="E48" s="183"/>
      <c r="F48" s="59"/>
      <c r="G48" s="59"/>
      <c r="H48" s="180"/>
      <c r="J48" s="97"/>
      <c r="K48" s="97"/>
    </row>
    <row r="49" spans="1:13" ht="15" customHeight="1" x14ac:dyDescent="0.2">
      <c r="C49" s="331" t="str">
        <f>K9</f>
        <v>-</v>
      </c>
      <c r="D49" s="332"/>
      <c r="E49" s="333" t="str">
        <f>K10</f>
        <v>-</v>
      </c>
      <c r="F49" s="332"/>
      <c r="G49" s="62" t="s">
        <v>37</v>
      </c>
      <c r="H49" s="188">
        <f>K43</f>
        <v>0</v>
      </c>
      <c r="J49" s="12"/>
      <c r="K49" s="12"/>
    </row>
    <row r="50" spans="1:13" ht="12" customHeight="1" thickBot="1" x14ac:dyDescent="0.25">
      <c r="A50" s="328"/>
      <c r="B50" s="329"/>
      <c r="C50" s="329"/>
      <c r="D50" s="329"/>
      <c r="E50" s="329"/>
      <c r="F50" s="329"/>
      <c r="G50" s="329"/>
      <c r="H50" s="329"/>
      <c r="K50" s="97"/>
      <c r="M50" s="97"/>
    </row>
    <row r="51" spans="1:13" s="5" customFormat="1" ht="14.25" customHeight="1" thickBot="1" x14ac:dyDescent="0.3">
      <c r="A51" s="26"/>
      <c r="D51" s="146"/>
      <c r="E51" s="146"/>
      <c r="F51" s="146"/>
      <c r="G51" s="253" t="s">
        <v>38</v>
      </c>
      <c r="H51" s="254">
        <f>H45+H47+H49</f>
        <v>0</v>
      </c>
      <c r="J51" s="4"/>
      <c r="K51" s="97"/>
      <c r="L51" s="4"/>
      <c r="M51" s="97"/>
    </row>
    <row r="52" spans="1:13" ht="15" customHeight="1" thickBot="1" x14ac:dyDescent="0.25">
      <c r="A52" s="58"/>
      <c r="B52" s="59"/>
      <c r="C52" s="59"/>
      <c r="D52" s="59"/>
      <c r="E52" s="59"/>
      <c r="F52" s="59"/>
      <c r="G52" s="63"/>
      <c r="H52" s="161"/>
    </row>
    <row r="53" spans="1:13" ht="18" customHeight="1" x14ac:dyDescent="0.2">
      <c r="A53" s="189" t="s">
        <v>39</v>
      </c>
      <c r="B53" s="190"/>
      <c r="C53" s="78" t="str">
        <f>IF((C43+D43+E43)&lt;&gt;H43,"    Vérifier : les dépenses doivent être réparties en tant que 'Interne', 'Apparenté' ou 'Externe'","")</f>
        <v/>
      </c>
      <c r="D53" s="4"/>
      <c r="E53" s="4"/>
      <c r="F53" s="4"/>
      <c r="G53" s="4"/>
      <c r="I53" s="159"/>
      <c r="K53" s="160"/>
    </row>
    <row r="54" spans="1:13" ht="18" customHeight="1" x14ac:dyDescent="0.2">
      <c r="A54" s="191" t="s">
        <v>40</v>
      </c>
      <c r="B54" s="192"/>
      <c r="C54" s="78" t="str">
        <f>IF((F43+G43)&lt;&gt;H43,"    Vérifier : l'origine des coûts doit être 'Canadien' ou 'Non-Canadien'","")</f>
        <v/>
      </c>
      <c r="D54" s="4"/>
      <c r="E54" s="4"/>
      <c r="F54" s="4"/>
      <c r="G54" s="4"/>
    </row>
    <row r="55" spans="1:13" ht="18" customHeight="1" x14ac:dyDescent="0.2">
      <c r="A55" s="233"/>
      <c r="B55" s="230"/>
      <c r="C55" s="78" t="str">
        <f>IF(OR(H40&gt;(0.1*H29),H41&gt;(0.1*H29)),"    Vérifier : le poste F et/ou G dépasse le plafond autorisé","")</f>
        <v/>
      </c>
      <c r="D55" s="4"/>
      <c r="E55" s="4"/>
      <c r="F55" s="4"/>
      <c r="G55" s="4"/>
    </row>
    <row r="56" spans="1:13" ht="18" customHeight="1" thickBot="1" x14ac:dyDescent="0.25">
      <c r="A56" s="231" t="s">
        <v>41</v>
      </c>
      <c r="B56" s="232"/>
      <c r="C56" s="117" t="str">
        <f>IF(G43&gt;(0.25*H43),"    Vérifier : les coûts Canadiens représentent moins de 75% du budget","")</f>
        <v/>
      </c>
      <c r="D56" s="4"/>
      <c r="E56" s="4"/>
      <c r="F56" s="4"/>
      <c r="G56" s="4"/>
    </row>
    <row r="57" spans="1:13" ht="18" customHeight="1" x14ac:dyDescent="0.2">
      <c r="A57" s="105"/>
      <c r="B57" s="229"/>
      <c r="C57" s="117"/>
      <c r="D57" s="4"/>
      <c r="E57" s="4"/>
      <c r="F57" s="4"/>
      <c r="G57" s="4"/>
    </row>
    <row r="58" spans="1:13" ht="30" customHeight="1" x14ac:dyDescent="0.2">
      <c r="A58" s="322" t="s">
        <v>402</v>
      </c>
      <c r="B58" s="322"/>
      <c r="C58" s="322"/>
      <c r="D58" s="322"/>
      <c r="E58" s="322"/>
      <c r="F58" s="322"/>
      <c r="G58" s="322"/>
      <c r="H58" s="322"/>
    </row>
    <row r="60" spans="1:13" x14ac:dyDescent="0.2">
      <c r="A60" s="293" t="s">
        <v>388</v>
      </c>
    </row>
  </sheetData>
  <sheetProtection algorithmName="SHA-512" hashValue="x+Yl6Ey6yd52GMtQZvHcAhgISlSCD2X9NiPFflYX/eFG3ZzinrisV+/ns/8n2izRBYZwZ67k91cx67OcEKGODQ==" saltValue="UD/Nu+lcDv0F7LNGqA4liA==" spinCount="100000" sheet="1" selectLockedCells="1"/>
  <mergeCells count="15">
    <mergeCell ref="A58:H58"/>
    <mergeCell ref="C9:H9"/>
    <mergeCell ref="C10:E10"/>
    <mergeCell ref="A44:H44"/>
    <mergeCell ref="F10:G10"/>
    <mergeCell ref="A50:H50"/>
    <mergeCell ref="C47:D47"/>
    <mergeCell ref="C49:D49"/>
    <mergeCell ref="E47:F47"/>
    <mergeCell ref="E49:F49"/>
    <mergeCell ref="C6:E6"/>
    <mergeCell ref="C7:E7"/>
    <mergeCell ref="C8:E8"/>
    <mergeCell ref="J7:K7"/>
    <mergeCell ref="J8:K8"/>
  </mergeCells>
  <phoneticPr fontId="0" type="noConversion"/>
  <printOptions horizontalCentered="1"/>
  <pageMargins left="0.55118110236220474" right="0.55118110236220474" top="0.94488188976377963" bottom="0.74803149606299213" header="0.51181102362204722" footer="0.51181102362204722"/>
  <pageSetup scale="54" firstPageNumber="2" orientation="landscape" r:id="rId1"/>
  <headerFooter alignWithMargins="0"/>
  <ignoredErrors>
    <ignoredError sqref="A13 A16:A22 A25:A26 A32:A33 A36" numberStoredAsText="1"/>
    <ignoredError sqref="C6:C8" unlockedFormula="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73"/>
  <sheetViews>
    <sheetView showGridLines="0" showRuler="0" zoomScaleNormal="100" workbookViewId="0">
      <pane xSplit="2" topLeftCell="C1" activePane="topRight" state="frozen"/>
      <selection pane="topRight" activeCell="N126" sqref="N126"/>
    </sheetView>
  </sheetViews>
  <sheetFormatPr baseColWidth="10" defaultColWidth="8.88671875" defaultRowHeight="15" customHeight="1" x14ac:dyDescent="0.2"/>
  <cols>
    <col min="1" max="1" width="6.5546875" style="8" customWidth="1"/>
    <col min="2" max="2" width="49" customWidth="1"/>
    <col min="3" max="3" width="32.77734375" customWidth="1"/>
    <col min="4" max="4" width="3.33203125" style="1" customWidth="1"/>
    <col min="5" max="6" width="8.77734375" customWidth="1"/>
    <col min="7" max="9" width="9.77734375" customWidth="1"/>
    <col min="10" max="10" width="9.109375" customWidth="1"/>
    <col min="11" max="11" width="12.33203125" customWidth="1"/>
    <col min="12" max="12" width="8.5546875" customWidth="1"/>
    <col min="13" max="13" width="10.21875" customWidth="1"/>
    <col min="14" max="14" width="11.77734375" customWidth="1"/>
    <col min="15" max="15" width="61.21875" style="74" customWidth="1"/>
    <col min="16" max="18" width="13.77734375" style="74" customWidth="1"/>
    <col min="19" max="19" width="3.77734375" style="74" customWidth="1"/>
    <col min="20" max="22" width="12.77734375" customWidth="1"/>
    <col min="23" max="23" width="4" style="55" customWidth="1"/>
    <col min="24" max="25" width="15.77734375" customWidth="1"/>
    <col min="28" max="28" width="10.21875" customWidth="1"/>
  </cols>
  <sheetData>
    <row r="1" spans="1:31" ht="15" customHeight="1" x14ac:dyDescent="0.2">
      <c r="A1" s="142"/>
      <c r="B1" s="143"/>
      <c r="C1" s="143"/>
      <c r="D1" s="144"/>
      <c r="E1" s="143"/>
      <c r="F1" s="143"/>
      <c r="G1" s="143"/>
      <c r="H1" s="143"/>
      <c r="I1" s="143"/>
      <c r="J1" s="143"/>
      <c r="K1" s="143"/>
      <c r="L1" s="143"/>
      <c r="M1" s="143"/>
      <c r="N1" s="143"/>
    </row>
    <row r="2" spans="1:31" ht="15" customHeight="1" x14ac:dyDescent="0.25">
      <c r="A2" s="145"/>
      <c r="B2" s="145"/>
      <c r="C2" s="145"/>
      <c r="D2" s="145"/>
      <c r="E2" s="145"/>
      <c r="F2" s="145"/>
      <c r="G2" s="145"/>
      <c r="H2" s="145"/>
      <c r="I2" s="145"/>
      <c r="J2" s="145"/>
      <c r="K2" s="145"/>
      <c r="L2" s="146"/>
      <c r="M2" s="146"/>
      <c r="N2" s="49" t="s">
        <v>363</v>
      </c>
      <c r="P2" s="415"/>
      <c r="Q2" s="416"/>
      <c r="R2" s="416"/>
      <c r="S2" s="416"/>
      <c r="T2" s="416"/>
      <c r="U2" s="416"/>
      <c r="V2" s="416"/>
      <c r="W2" s="416"/>
      <c r="X2" s="416"/>
      <c r="Y2" s="416"/>
    </row>
    <row r="3" spans="1:31" ht="15" customHeight="1" x14ac:dyDescent="0.25">
      <c r="A3" s="145"/>
      <c r="B3" s="145"/>
      <c r="C3" s="145"/>
      <c r="D3" s="145"/>
      <c r="E3" s="145"/>
      <c r="F3" s="145"/>
      <c r="G3" s="145"/>
      <c r="H3" s="145"/>
      <c r="I3" s="145"/>
      <c r="J3" s="145"/>
      <c r="K3" s="145"/>
      <c r="L3" s="146"/>
      <c r="M3" s="146"/>
      <c r="N3" s="49" t="s">
        <v>383</v>
      </c>
      <c r="P3" s="416"/>
      <c r="Q3" s="416"/>
      <c r="R3" s="416"/>
      <c r="S3" s="416"/>
      <c r="T3" s="416"/>
      <c r="U3" s="416"/>
      <c r="V3" s="416"/>
      <c r="W3" s="416"/>
      <c r="X3" s="416"/>
      <c r="Y3" s="416"/>
    </row>
    <row r="4" spans="1:31" ht="15" customHeight="1" x14ac:dyDescent="0.25">
      <c r="A4" s="145"/>
      <c r="C4" s="147" t="s">
        <v>1</v>
      </c>
      <c r="D4" s="241" t="s">
        <v>48</v>
      </c>
      <c r="E4" s="283"/>
      <c r="F4" s="283"/>
      <c r="G4" s="283"/>
      <c r="H4" s="145"/>
      <c r="I4" s="145"/>
      <c r="J4" s="145"/>
      <c r="K4" s="145"/>
      <c r="L4" s="146"/>
      <c r="M4" s="146"/>
      <c r="N4" s="146" t="s">
        <v>42</v>
      </c>
      <c r="P4" s="416"/>
      <c r="Q4" s="416"/>
      <c r="R4" s="416"/>
      <c r="S4" s="416"/>
      <c r="T4" s="416"/>
      <c r="U4" s="416"/>
      <c r="V4" s="416"/>
      <c r="W4" s="416"/>
      <c r="X4" s="416"/>
      <c r="Y4" s="416"/>
    </row>
    <row r="5" spans="1:31" ht="15" customHeight="1" x14ac:dyDescent="0.25">
      <c r="A5" s="145"/>
      <c r="C5" s="147" t="s">
        <v>381</v>
      </c>
      <c r="D5" s="241" t="s">
        <v>48</v>
      </c>
      <c r="E5" s="283"/>
      <c r="F5" s="283"/>
      <c r="G5" s="283"/>
      <c r="H5" s="145"/>
      <c r="I5" s="145"/>
      <c r="J5" s="145"/>
      <c r="K5" s="145"/>
      <c r="L5" s="146"/>
      <c r="M5" s="146"/>
      <c r="N5" s="146"/>
      <c r="P5" s="282"/>
      <c r="Q5" s="282"/>
      <c r="R5" s="282"/>
      <c r="S5" s="282"/>
      <c r="T5" s="282"/>
      <c r="U5" s="282"/>
      <c r="V5" s="282"/>
      <c r="W5" s="282"/>
      <c r="X5" s="282"/>
      <c r="Y5" s="282"/>
    </row>
    <row r="6" spans="1:31" ht="15" customHeight="1" x14ac:dyDescent="0.25">
      <c r="A6" s="145"/>
      <c r="C6" s="147" t="s">
        <v>3</v>
      </c>
      <c r="D6" s="241" t="s">
        <v>48</v>
      </c>
      <c r="E6" s="283"/>
      <c r="F6" s="283"/>
      <c r="G6" s="283"/>
      <c r="H6" s="145"/>
      <c r="I6" s="145"/>
      <c r="J6" s="145"/>
      <c r="K6" s="145"/>
      <c r="L6" s="146"/>
      <c r="M6" s="146"/>
      <c r="N6" s="146"/>
      <c r="P6" s="1"/>
      <c r="Q6" s="1"/>
      <c r="R6" s="1"/>
      <c r="S6" s="1"/>
      <c r="T6" s="1"/>
      <c r="U6" s="1"/>
      <c r="V6" s="1"/>
      <c r="W6" s="1"/>
      <c r="X6" s="1"/>
      <c r="Y6" s="1"/>
    </row>
    <row r="7" spans="1:31" ht="15" customHeight="1" x14ac:dyDescent="0.25">
      <c r="A7" s="145"/>
      <c r="C7" s="147"/>
      <c r="D7" s="297"/>
      <c r="E7" s="238"/>
      <c r="F7" s="238"/>
      <c r="G7" s="238"/>
      <c r="H7" s="145"/>
      <c r="I7" s="145"/>
      <c r="J7" s="145"/>
      <c r="K7" s="145"/>
      <c r="L7" s="146"/>
      <c r="M7" s="146"/>
      <c r="N7" s="146"/>
      <c r="P7" s="1"/>
      <c r="Q7" s="1"/>
      <c r="R7" s="1"/>
      <c r="S7" s="1"/>
      <c r="T7" s="1"/>
      <c r="U7" s="1"/>
      <c r="V7" s="1"/>
      <c r="W7" s="1"/>
      <c r="X7" s="1"/>
      <c r="Y7" s="1"/>
    </row>
    <row r="8" spans="1:31" s="311" customFormat="1" ht="18" customHeight="1" x14ac:dyDescent="0.2">
      <c r="A8" s="438" t="s">
        <v>407</v>
      </c>
      <c r="B8" s="439"/>
      <c r="C8" s="439"/>
      <c r="D8" s="439"/>
      <c r="E8" s="439"/>
      <c r="F8" s="439"/>
      <c r="G8" s="439"/>
      <c r="H8" s="439"/>
      <c r="I8" s="439"/>
      <c r="J8" s="439"/>
      <c r="K8" s="439"/>
      <c r="L8" s="439"/>
      <c r="M8" s="439"/>
      <c r="N8" s="440"/>
      <c r="O8" s="309"/>
      <c r="P8" s="309"/>
      <c r="Q8" s="309"/>
      <c r="R8" s="309"/>
      <c r="S8" s="310"/>
      <c r="T8" s="310"/>
      <c r="U8" s="310"/>
      <c r="V8" s="310"/>
      <c r="W8" s="310"/>
      <c r="X8" s="310"/>
      <c r="Y8" s="310"/>
    </row>
    <row r="9" spans="1:31" s="311" customFormat="1" ht="18" customHeight="1" thickBot="1" x14ac:dyDescent="0.25">
      <c r="A9" s="298" t="s">
        <v>350</v>
      </c>
      <c r="B9" s="299"/>
      <c r="C9" s="299"/>
      <c r="D9" s="299"/>
      <c r="E9" s="299"/>
      <c r="F9" s="299"/>
      <c r="G9" s="299"/>
      <c r="H9" s="299"/>
      <c r="I9" s="299"/>
      <c r="J9" s="299"/>
      <c r="K9" s="299"/>
      <c r="L9" s="299"/>
      <c r="M9" s="299"/>
      <c r="N9" s="300"/>
      <c r="O9" s="309"/>
      <c r="P9" s="309"/>
      <c r="Q9" s="309"/>
      <c r="R9" s="309"/>
      <c r="S9" s="309"/>
      <c r="W9" s="312"/>
    </row>
    <row r="10" spans="1:31" s="311" customFormat="1" ht="18" customHeight="1" thickBot="1" x14ac:dyDescent="0.25">
      <c r="A10" s="434" t="s">
        <v>409</v>
      </c>
      <c r="B10" s="435"/>
      <c r="C10" s="435"/>
      <c r="D10" s="435"/>
      <c r="E10" s="435"/>
      <c r="F10" s="435"/>
      <c r="G10" s="435"/>
      <c r="H10" s="435"/>
      <c r="I10" s="435"/>
      <c r="J10" s="435"/>
      <c r="K10" s="435"/>
      <c r="L10" s="435"/>
      <c r="M10" s="435"/>
      <c r="N10" s="436"/>
      <c r="O10" s="309"/>
      <c r="P10" s="392" t="s">
        <v>43</v>
      </c>
      <c r="Q10" s="393"/>
      <c r="R10" s="394"/>
      <c r="S10" s="309"/>
      <c r="W10" s="312"/>
    </row>
    <row r="11" spans="1:31" s="311" customFormat="1" ht="18" customHeight="1" x14ac:dyDescent="0.2">
      <c r="A11" s="301" t="s">
        <v>408</v>
      </c>
      <c r="B11" s="302"/>
      <c r="C11" s="302"/>
      <c r="D11" s="302"/>
      <c r="E11" s="302"/>
      <c r="F11" s="302"/>
      <c r="G11" s="302"/>
      <c r="H11" s="302"/>
      <c r="I11" s="302"/>
      <c r="J11" s="302"/>
      <c r="K11" s="302"/>
      <c r="L11" s="302"/>
      <c r="M11" s="302"/>
      <c r="N11" s="303"/>
      <c r="O11" s="309"/>
      <c r="P11" s="420" t="s">
        <v>44</v>
      </c>
      <c r="Q11" s="421"/>
      <c r="R11" s="422"/>
      <c r="S11" s="309"/>
      <c r="W11" s="312"/>
    </row>
    <row r="12" spans="1:31" s="311" customFormat="1" ht="18" customHeight="1" x14ac:dyDescent="0.2">
      <c r="A12" s="423" t="s">
        <v>353</v>
      </c>
      <c r="B12" s="424"/>
      <c r="C12" s="424"/>
      <c r="D12" s="424"/>
      <c r="E12" s="424"/>
      <c r="F12" s="424"/>
      <c r="G12" s="424"/>
      <c r="H12" s="424"/>
      <c r="I12" s="424"/>
      <c r="J12" s="424"/>
      <c r="K12" s="424"/>
      <c r="L12" s="424"/>
      <c r="M12" s="424"/>
      <c r="N12" s="425"/>
      <c r="O12" s="309"/>
      <c r="P12" s="217" t="s">
        <v>46</v>
      </c>
      <c r="Q12" s="218" t="s">
        <v>45</v>
      </c>
      <c r="R12" s="219" t="s">
        <v>47</v>
      </c>
      <c r="S12" s="162"/>
      <c r="T12" s="162"/>
      <c r="U12" s="162"/>
      <c r="V12" s="162"/>
      <c r="W12" s="162"/>
      <c r="X12" s="162"/>
      <c r="Y12" s="162"/>
    </row>
    <row r="13" spans="1:31" s="311" customFormat="1" ht="18" customHeight="1" thickBot="1" x14ac:dyDescent="0.25">
      <c r="A13" s="426"/>
      <c r="B13" s="424"/>
      <c r="C13" s="424"/>
      <c r="D13" s="424"/>
      <c r="E13" s="424"/>
      <c r="F13" s="424"/>
      <c r="G13" s="424"/>
      <c r="H13" s="424"/>
      <c r="I13" s="424"/>
      <c r="J13" s="424"/>
      <c r="K13" s="424"/>
      <c r="L13" s="424"/>
      <c r="M13" s="424"/>
      <c r="N13" s="425"/>
      <c r="O13" s="309"/>
      <c r="P13" s="239" t="s">
        <v>48</v>
      </c>
      <c r="Q13" s="240" t="s">
        <v>48</v>
      </c>
      <c r="R13" s="154" t="s">
        <v>48</v>
      </c>
      <c r="S13" s="309"/>
      <c r="W13" s="312"/>
      <c r="AC13" s="395"/>
      <c r="AD13" s="395"/>
      <c r="AE13" s="395"/>
    </row>
    <row r="14" spans="1:31" s="311" customFormat="1" ht="18" customHeight="1" x14ac:dyDescent="0.2">
      <c r="A14" s="427" t="s">
        <v>351</v>
      </c>
      <c r="B14" s="428"/>
      <c r="C14" s="428"/>
      <c r="D14" s="428"/>
      <c r="E14" s="428"/>
      <c r="F14" s="428"/>
      <c r="G14" s="428"/>
      <c r="H14" s="428"/>
      <c r="I14" s="428"/>
      <c r="J14" s="428"/>
      <c r="K14" s="428"/>
      <c r="L14" s="428"/>
      <c r="M14" s="428"/>
      <c r="N14" s="429"/>
      <c r="O14" s="309"/>
      <c r="P14" s="420" t="s">
        <v>49</v>
      </c>
      <c r="Q14" s="421"/>
      <c r="R14" s="422"/>
      <c r="S14" s="309"/>
      <c r="W14" s="312"/>
      <c r="AC14" s="395"/>
      <c r="AD14" s="395"/>
      <c r="AE14" s="395"/>
    </row>
    <row r="15" spans="1:31" s="311" customFormat="1" ht="18" customHeight="1" x14ac:dyDescent="0.2">
      <c r="A15" s="430"/>
      <c r="B15" s="428"/>
      <c r="C15" s="428"/>
      <c r="D15" s="428"/>
      <c r="E15" s="428"/>
      <c r="F15" s="428"/>
      <c r="G15" s="428"/>
      <c r="H15" s="428"/>
      <c r="I15" s="428"/>
      <c r="J15" s="428"/>
      <c r="K15" s="428"/>
      <c r="L15" s="428"/>
      <c r="M15" s="428"/>
      <c r="N15" s="429"/>
      <c r="O15" s="309"/>
      <c r="P15" s="217" t="s">
        <v>51</v>
      </c>
      <c r="Q15" s="218" t="s">
        <v>50</v>
      </c>
      <c r="R15" s="219" t="s">
        <v>52</v>
      </c>
      <c r="S15" s="309"/>
      <c r="W15" s="312"/>
      <c r="AC15" s="395"/>
      <c r="AD15" s="395"/>
      <c r="AE15" s="395"/>
    </row>
    <row r="16" spans="1:31" s="311" customFormat="1" ht="18" customHeight="1" thickBot="1" x14ac:dyDescent="0.25">
      <c r="A16" s="431" t="s">
        <v>362</v>
      </c>
      <c r="B16" s="432"/>
      <c r="C16" s="432"/>
      <c r="D16" s="432"/>
      <c r="E16" s="432"/>
      <c r="F16" s="432"/>
      <c r="G16" s="432"/>
      <c r="H16" s="432"/>
      <c r="I16" s="432"/>
      <c r="J16" s="432"/>
      <c r="K16" s="432"/>
      <c r="L16" s="432"/>
      <c r="M16" s="432"/>
      <c r="N16" s="433"/>
      <c r="O16" s="309"/>
      <c r="P16" s="234" t="s">
        <v>48</v>
      </c>
      <c r="Q16" s="235" t="s">
        <v>48</v>
      </c>
      <c r="R16" s="236" t="s">
        <v>48</v>
      </c>
      <c r="S16" s="309"/>
      <c r="W16" s="312"/>
      <c r="AC16" s="313"/>
      <c r="AD16" s="313"/>
      <c r="AE16" s="313"/>
    </row>
    <row r="17" spans="1:32" ht="7.5" customHeight="1" thickBot="1" x14ac:dyDescent="0.25">
      <c r="A17" s="221"/>
      <c r="B17" s="221"/>
      <c r="C17" s="221"/>
      <c r="D17" s="221"/>
      <c r="E17" s="221"/>
      <c r="F17" s="221"/>
      <c r="G17" s="221"/>
      <c r="H17" s="221"/>
      <c r="I17" s="221"/>
      <c r="J17" s="221"/>
      <c r="K17" s="221"/>
      <c r="L17" s="221"/>
      <c r="M17" s="221"/>
      <c r="N17" s="221"/>
      <c r="AC17" s="222"/>
      <c r="AD17" s="222"/>
      <c r="AE17" s="222"/>
    </row>
    <row r="18" spans="1:32" s="4" customFormat="1" ht="24" customHeight="1" thickBot="1" x14ac:dyDescent="0.25">
      <c r="A18" s="408" t="s">
        <v>53</v>
      </c>
      <c r="B18" s="417"/>
      <c r="C18" s="417"/>
      <c r="D18" s="417"/>
      <c r="E18" s="417"/>
      <c r="F18" s="417"/>
      <c r="G18" s="417"/>
      <c r="H18" s="417"/>
      <c r="I18" s="417"/>
      <c r="J18" s="417"/>
      <c r="K18" s="417"/>
      <c r="L18" s="417"/>
      <c r="M18" s="417"/>
      <c r="N18" s="417"/>
      <c r="O18" s="274" t="s">
        <v>349</v>
      </c>
      <c r="P18" s="223"/>
      <c r="Q18" s="223"/>
      <c r="R18" s="223"/>
      <c r="S18" s="74"/>
      <c r="T18" s="396" t="s">
        <v>352</v>
      </c>
      <c r="U18" s="397"/>
      <c r="V18" s="397"/>
      <c r="W18" s="397"/>
      <c r="X18" s="397"/>
      <c r="Y18" s="398"/>
    </row>
    <row r="19" spans="1:32" s="2" customFormat="1" ht="20.100000000000001" customHeight="1" thickBot="1" x14ac:dyDescent="0.3">
      <c r="A19" s="33" t="s">
        <v>15</v>
      </c>
      <c r="B19" s="37" t="s">
        <v>54</v>
      </c>
      <c r="C19" s="38"/>
      <c r="D19" s="39"/>
      <c r="E19" s="39"/>
      <c r="F19" s="39"/>
      <c r="G19" s="39"/>
      <c r="H19" s="39"/>
      <c r="I19" s="39"/>
      <c r="J19" s="39"/>
      <c r="K19" s="39"/>
      <c r="L19" s="39"/>
      <c r="M19" s="39"/>
      <c r="N19" s="40"/>
      <c r="P19" s="392" t="s">
        <v>43</v>
      </c>
      <c r="Q19" s="393"/>
      <c r="R19" s="394"/>
      <c r="S19" s="74"/>
    </row>
    <row r="20" spans="1:32" s="4" customFormat="1" ht="15" customHeight="1" x14ac:dyDescent="0.2">
      <c r="A20" s="368" t="s">
        <v>5</v>
      </c>
      <c r="B20" s="344" t="s">
        <v>6</v>
      </c>
      <c r="C20" s="378" t="s">
        <v>55</v>
      </c>
      <c r="D20" s="379"/>
      <c r="E20" s="379"/>
      <c r="F20" s="379"/>
      <c r="G20" s="379"/>
      <c r="H20" s="379"/>
      <c r="I20" s="379"/>
      <c r="J20" s="379"/>
      <c r="K20" s="380"/>
      <c r="L20" s="45" t="s">
        <v>56</v>
      </c>
      <c r="M20" s="45" t="s">
        <v>57</v>
      </c>
      <c r="N20" s="384" t="s">
        <v>9</v>
      </c>
      <c r="O20" s="74"/>
      <c r="P20" s="389" t="s">
        <v>341</v>
      </c>
      <c r="Q20" s="390"/>
      <c r="R20" s="391"/>
      <c r="S20" s="74"/>
      <c r="T20" s="399" t="s">
        <v>58</v>
      </c>
      <c r="U20" s="400"/>
      <c r="V20" s="401"/>
      <c r="W20" s="55"/>
      <c r="X20" s="405" t="s">
        <v>59</v>
      </c>
      <c r="Y20" s="406"/>
    </row>
    <row r="21" spans="1:32" s="43" customFormat="1" ht="15" customHeight="1" x14ac:dyDescent="0.25">
      <c r="A21" s="369"/>
      <c r="B21" s="345"/>
      <c r="C21" s="381" t="s">
        <v>60</v>
      </c>
      <c r="D21" s="382"/>
      <c r="E21" s="382"/>
      <c r="F21" s="382"/>
      <c r="G21" s="382"/>
      <c r="H21" s="382"/>
      <c r="I21" s="382"/>
      <c r="J21" s="382"/>
      <c r="K21" s="383"/>
      <c r="L21" s="124" t="s">
        <v>61</v>
      </c>
      <c r="M21" s="124" t="s">
        <v>61</v>
      </c>
      <c r="N21" s="385"/>
      <c r="O21" s="74"/>
      <c r="P21" s="150" t="str">
        <f>$P$13</f>
        <v>-</v>
      </c>
      <c r="Q21" s="149" t="str">
        <f>$P$16</f>
        <v>-</v>
      </c>
      <c r="R21" s="215" t="s">
        <v>62</v>
      </c>
      <c r="S21" s="74"/>
      <c r="T21" s="153" t="s">
        <v>10</v>
      </c>
      <c r="U21" s="153" t="s">
        <v>11</v>
      </c>
      <c r="V21" s="153" t="s">
        <v>12</v>
      </c>
      <c r="W21" s="55"/>
      <c r="X21" s="153" t="s">
        <v>13</v>
      </c>
      <c r="Y21" s="153" t="s">
        <v>14</v>
      </c>
      <c r="AD21" s="146"/>
      <c r="AE21" s="2"/>
      <c r="AF21" s="2"/>
    </row>
    <row r="22" spans="1:32" s="4" customFormat="1" ht="15.75" x14ac:dyDescent="0.25">
      <c r="A22" s="375" t="s">
        <v>357</v>
      </c>
      <c r="B22" s="376"/>
      <c r="C22" s="376"/>
      <c r="D22" s="376"/>
      <c r="E22" s="376"/>
      <c r="F22" s="376"/>
      <c r="G22" s="376"/>
      <c r="H22" s="376"/>
      <c r="I22" s="376"/>
      <c r="J22" s="376"/>
      <c r="K22" s="376"/>
      <c r="L22" s="376"/>
      <c r="M22" s="376"/>
      <c r="N22" s="377"/>
      <c r="O22" s="74" t="str">
        <f>IF(N22&lt;&gt;0,IF(L22="","Répartir les coûts!",""),"")</f>
        <v/>
      </c>
      <c r="P22" s="151"/>
      <c r="Q22" s="152"/>
      <c r="R22" s="216"/>
      <c r="S22" s="74"/>
      <c r="T22" s="255"/>
      <c r="U22" s="255"/>
      <c r="V22" s="255"/>
      <c r="W22" s="55"/>
      <c r="X22" s="255"/>
      <c r="Y22" s="255"/>
      <c r="AD22" s="146"/>
      <c r="AE22" s="2"/>
      <c r="AF22" s="2"/>
    </row>
    <row r="23" spans="1:32" s="4" customFormat="1" ht="15" customHeight="1" x14ac:dyDescent="0.25">
      <c r="A23" s="135" t="s">
        <v>63</v>
      </c>
      <c r="B23" s="136" t="s">
        <v>54</v>
      </c>
      <c r="C23" s="334"/>
      <c r="D23" s="335"/>
      <c r="E23" s="335"/>
      <c r="F23" s="335"/>
      <c r="G23" s="335"/>
      <c r="H23" s="335"/>
      <c r="I23" s="335"/>
      <c r="J23" s="335"/>
      <c r="K23" s="336"/>
      <c r="L23" s="60"/>
      <c r="M23" s="60"/>
      <c r="N23" s="44"/>
      <c r="O23" s="74" t="str">
        <f>IF(N23&gt;$N$153*0.1,"Supérieur au plafond de 10%! (Ignorer si non actionnaire)  ","")&amp;IF(N23&lt;&gt;0,IF(L23="","Répartir les coûts!  ",""),"")&amp;IF(N23&lt;&gt;0,IF(M23="","Indiquer l'origine!",""),"")</f>
        <v/>
      </c>
      <c r="P23" s="260"/>
      <c r="Q23" s="261"/>
      <c r="R23" s="256">
        <f>SUM(P23+Q23)</f>
        <v>0</v>
      </c>
      <c r="S23" s="74"/>
      <c r="T23" s="85" t="str">
        <f>IF(L23="Interne",N23,"-")</f>
        <v>-</v>
      </c>
      <c r="U23" s="85" t="str">
        <f>IF(L23="Apparenté",N23,"-")</f>
        <v>-</v>
      </c>
      <c r="V23" s="85" t="str">
        <f>IF(L23="Externe",N23,"-")</f>
        <v>-</v>
      </c>
      <c r="W23" s="55"/>
      <c r="X23" s="85" t="str">
        <f>IF($M23="Canadien",IF(OR($N23="",$N23=0),"-",$N23),"-")</f>
        <v>-</v>
      </c>
      <c r="Y23" s="85" t="str">
        <f>IF($M23="Non-Canadien",IF(OR($N23="",$N23=0),"-",$N23),"-")</f>
        <v>-</v>
      </c>
      <c r="AD23" s="146"/>
      <c r="AE23" s="2"/>
      <c r="AF23" s="2"/>
    </row>
    <row r="24" spans="1:32" s="4" customFormat="1" ht="15" customHeight="1" x14ac:dyDescent="0.25">
      <c r="A24" s="22"/>
      <c r="B24" s="61"/>
      <c r="C24" s="334"/>
      <c r="D24" s="335"/>
      <c r="E24" s="335"/>
      <c r="F24" s="335"/>
      <c r="G24" s="335"/>
      <c r="H24" s="335"/>
      <c r="I24" s="335"/>
      <c r="J24" s="335"/>
      <c r="K24" s="336"/>
      <c r="L24" s="60"/>
      <c r="M24" s="60"/>
      <c r="N24" s="44"/>
      <c r="O24" s="74" t="str">
        <f>IF(N24&gt;$N$153*0.1,"Supérieur au plafond de 10%! (Ignorer si non actionnaire)  ","")&amp;IF(N24&lt;&gt;0,IF(L24="","Répartir les coûts!  ",""),"")&amp;IF(N24&lt;&gt;0,IF(M24="","Indiquer l'origine!",""),"")</f>
        <v/>
      </c>
      <c r="P24" s="260"/>
      <c r="Q24" s="261"/>
      <c r="R24" s="256">
        <f>SUM(P24+Q24)</f>
        <v>0</v>
      </c>
      <c r="S24" s="74"/>
      <c r="T24" s="85" t="str">
        <f>IF(L24="Interne",N24,"-")</f>
        <v>-</v>
      </c>
      <c r="U24" s="85" t="str">
        <f>IF(L24="Apparenté",N24,"-")</f>
        <v>-</v>
      </c>
      <c r="V24" s="85" t="str">
        <f>IF(L24="Externe",N24,"-")</f>
        <v>-</v>
      </c>
      <c r="W24" s="55"/>
      <c r="X24" s="85" t="str">
        <f>IF($M24="Canadien",IF(OR($N24="",$N24=0),"-",$N24),"-")</f>
        <v>-</v>
      </c>
      <c r="Y24" s="85" t="str">
        <f>IF($M24="Non-Canadien",IF(OR($N24="",$N24=0),"-",$N24),"-")</f>
        <v>-</v>
      </c>
      <c r="AD24" s="146"/>
      <c r="AE24" s="2"/>
      <c r="AF24" s="2"/>
    </row>
    <row r="25" spans="1:32" s="5" customFormat="1" ht="15" customHeight="1" thickBot="1" x14ac:dyDescent="0.25">
      <c r="A25" s="35" t="s">
        <v>15</v>
      </c>
      <c r="B25" s="36" t="s">
        <v>64</v>
      </c>
      <c r="C25" s="418"/>
      <c r="D25" s="419"/>
      <c r="E25" s="419"/>
      <c r="F25" s="419"/>
      <c r="G25" s="419"/>
      <c r="H25" s="419"/>
      <c r="I25" s="419"/>
      <c r="J25" s="419"/>
      <c r="K25" s="419"/>
      <c r="L25" s="419"/>
      <c r="M25" s="357"/>
      <c r="N25" s="84">
        <f>ROUND(SUM(N23:N24),0)</f>
        <v>0</v>
      </c>
      <c r="O25" s="74"/>
      <c r="P25" s="257">
        <f>SUM(P23+P24)</f>
        <v>0</v>
      </c>
      <c r="Q25" s="258">
        <f>SUM(Q23+Q24)</f>
        <v>0</v>
      </c>
      <c r="R25" s="259">
        <f>SUM(R23:R24)</f>
        <v>0</v>
      </c>
      <c r="S25" s="74"/>
      <c r="T25" s="130">
        <f>ROUND(SUM(T23:T24),0)</f>
        <v>0</v>
      </c>
      <c r="U25" s="130">
        <f>ROUND(SUM(U23:U24),0)</f>
        <v>0</v>
      </c>
      <c r="V25" s="130">
        <f>ROUND(SUM(V23:V24),0)</f>
        <v>0</v>
      </c>
      <c r="W25" s="55"/>
      <c r="X25" s="130">
        <f>ROUND(SUM(X23:X24),0)</f>
        <v>0</v>
      </c>
      <c r="Y25" s="130">
        <f>ROUND(SUM(Y23:Y24),0)</f>
        <v>0</v>
      </c>
    </row>
    <row r="26" spans="1:32" s="4" customFormat="1" ht="15" customHeight="1" thickBot="1" x14ac:dyDescent="0.25">
      <c r="A26" s="12"/>
      <c r="B26" s="11"/>
      <c r="C26" s="11"/>
      <c r="D26" s="9"/>
      <c r="E26" s="9"/>
      <c r="F26" s="9"/>
      <c r="G26" s="9"/>
      <c r="H26" s="9"/>
      <c r="I26" s="9"/>
      <c r="J26" s="9"/>
      <c r="K26" s="9"/>
      <c r="L26" s="9"/>
      <c r="M26" s="9"/>
      <c r="N26" s="9"/>
      <c r="O26" s="74"/>
      <c r="P26" s="74"/>
      <c r="Q26" s="74"/>
      <c r="R26" s="74"/>
      <c r="S26" s="74"/>
      <c r="W26" s="55"/>
    </row>
    <row r="27" spans="1:32" s="2" customFormat="1" ht="20.100000000000001" customHeight="1" thickBot="1" x14ac:dyDescent="0.3">
      <c r="A27" s="33" t="s">
        <v>16</v>
      </c>
      <c r="B27" s="37" t="s">
        <v>65</v>
      </c>
      <c r="C27" s="38"/>
      <c r="D27" s="39"/>
      <c r="E27" s="39"/>
      <c r="F27" s="39"/>
      <c r="G27" s="39"/>
      <c r="H27" s="39"/>
      <c r="I27" s="39"/>
      <c r="J27" s="39"/>
      <c r="K27" s="39"/>
      <c r="L27" s="39"/>
      <c r="M27" s="39"/>
      <c r="N27" s="40"/>
      <c r="O27" s="74"/>
      <c r="P27" s="392" t="s">
        <v>43</v>
      </c>
      <c r="Q27" s="393"/>
      <c r="R27" s="394"/>
      <c r="S27" s="74"/>
      <c r="W27" s="55"/>
    </row>
    <row r="28" spans="1:32" s="4" customFormat="1" ht="15" customHeight="1" x14ac:dyDescent="0.2">
      <c r="A28" s="368" t="s">
        <v>5</v>
      </c>
      <c r="B28" s="344" t="s">
        <v>6</v>
      </c>
      <c r="C28" s="378" t="s">
        <v>66</v>
      </c>
      <c r="D28" s="379"/>
      <c r="E28" s="379"/>
      <c r="F28" s="379"/>
      <c r="G28" s="379"/>
      <c r="H28" s="379"/>
      <c r="I28" s="379"/>
      <c r="J28" s="379"/>
      <c r="K28" s="380"/>
      <c r="L28" s="45" t="s">
        <v>56</v>
      </c>
      <c r="M28" s="45" t="s">
        <v>57</v>
      </c>
      <c r="N28" s="384" t="s">
        <v>9</v>
      </c>
      <c r="O28" s="74"/>
      <c r="P28" s="389" t="s">
        <v>341</v>
      </c>
      <c r="Q28" s="390"/>
      <c r="R28" s="391"/>
      <c r="S28" s="74"/>
      <c r="T28" s="399" t="s">
        <v>58</v>
      </c>
      <c r="U28" s="400"/>
      <c r="V28" s="401"/>
      <c r="W28" s="55"/>
      <c r="X28" s="405" t="s">
        <v>59</v>
      </c>
      <c r="Y28" s="406"/>
    </row>
    <row r="29" spans="1:32" s="43" customFormat="1" ht="15" customHeight="1" x14ac:dyDescent="0.2">
      <c r="A29" s="369"/>
      <c r="B29" s="345"/>
      <c r="C29" s="381" t="s">
        <v>60</v>
      </c>
      <c r="D29" s="382"/>
      <c r="E29" s="382"/>
      <c r="F29" s="382"/>
      <c r="G29" s="382"/>
      <c r="H29" s="382"/>
      <c r="I29" s="382"/>
      <c r="J29" s="382"/>
      <c r="K29" s="383"/>
      <c r="L29" s="124" t="s">
        <v>61</v>
      </c>
      <c r="M29" s="124" t="s">
        <v>61</v>
      </c>
      <c r="N29" s="385"/>
      <c r="O29" s="74"/>
      <c r="P29" s="150" t="str">
        <f>$P$13</f>
        <v>-</v>
      </c>
      <c r="Q29" s="149" t="str">
        <f>$P$16</f>
        <v>-</v>
      </c>
      <c r="R29" s="215" t="s">
        <v>62</v>
      </c>
      <c r="S29" s="74"/>
      <c r="T29" s="153" t="s">
        <v>10</v>
      </c>
      <c r="U29" s="153" t="s">
        <v>11</v>
      </c>
      <c r="V29" s="153" t="s">
        <v>12</v>
      </c>
      <c r="W29" s="55"/>
      <c r="X29" s="153" t="s">
        <v>13</v>
      </c>
      <c r="Y29" s="153" t="s">
        <v>14</v>
      </c>
    </row>
    <row r="30" spans="1:32" s="43" customFormat="1" ht="15" customHeight="1" x14ac:dyDescent="0.2">
      <c r="A30" s="375" t="s">
        <v>67</v>
      </c>
      <c r="B30" s="376"/>
      <c r="C30" s="376"/>
      <c r="D30" s="376"/>
      <c r="E30" s="376"/>
      <c r="F30" s="376"/>
      <c r="G30" s="376"/>
      <c r="H30" s="376"/>
      <c r="I30" s="376"/>
      <c r="J30" s="376"/>
      <c r="K30" s="376"/>
      <c r="L30" s="376"/>
      <c r="M30" s="376"/>
      <c r="N30" s="377"/>
      <c r="O30" s="74"/>
      <c r="P30" s="262"/>
      <c r="Q30" s="263"/>
      <c r="R30" s="216"/>
      <c r="S30" s="74"/>
      <c r="T30" s="255"/>
      <c r="U30" s="255"/>
      <c r="V30" s="255"/>
      <c r="W30" s="55"/>
      <c r="X30" s="255"/>
      <c r="Y30" s="255"/>
    </row>
    <row r="31" spans="1:32" s="4" customFormat="1" ht="15" customHeight="1" x14ac:dyDescent="0.2">
      <c r="A31" s="22" t="s">
        <v>68</v>
      </c>
      <c r="B31" s="61" t="s">
        <v>69</v>
      </c>
      <c r="C31" s="334"/>
      <c r="D31" s="335"/>
      <c r="E31" s="335"/>
      <c r="F31" s="335"/>
      <c r="G31" s="335"/>
      <c r="H31" s="335"/>
      <c r="I31" s="335"/>
      <c r="J31" s="335"/>
      <c r="K31" s="336"/>
      <c r="L31" s="60"/>
      <c r="M31" s="60"/>
      <c r="N31" s="44"/>
      <c r="O31" s="74" t="str">
        <f>IF(N31&lt;&gt;0,IF(L31="","Répartir les coûts!  ",""),"")&amp;IF(N31&lt;&gt;0,IF(M31="","Indiquer l'origine!",""),"")</f>
        <v/>
      </c>
      <c r="P31" s="260"/>
      <c r="Q31" s="261"/>
      <c r="R31" s="256">
        <f t="shared" ref="R31:R35" si="0">SUM(P31+Q31)</f>
        <v>0</v>
      </c>
      <c r="S31" s="74"/>
      <c r="T31" s="85" t="str">
        <f t="shared" ref="T31:T35" si="1">IF(L31="Interne",N31,"-")</f>
        <v>-</v>
      </c>
      <c r="U31" s="85" t="str">
        <f t="shared" ref="U31:U35" si="2">IF(L31="Apparenté",N31,"-")</f>
        <v>-</v>
      </c>
      <c r="V31" s="85" t="str">
        <f t="shared" ref="V31:V35" si="3">IF(L31="Externe",N31,"-")</f>
        <v>-</v>
      </c>
      <c r="W31" s="55"/>
      <c r="X31" s="85" t="str">
        <f t="shared" ref="X31:X35" si="4">IF($M31="Canadien",IF(OR($N31="",$N31=0),"-",$N31),"-")</f>
        <v>-</v>
      </c>
      <c r="Y31" s="85" t="str">
        <f t="shared" ref="Y31:Y35" si="5">IF($M31="Non-Canadien",IF(OR($N31="",$N31=0),"-",$N31),"-")</f>
        <v>-</v>
      </c>
    </row>
    <row r="32" spans="1:32" s="4" customFormat="1" ht="15" customHeight="1" x14ac:dyDescent="0.2">
      <c r="A32" s="22" t="s">
        <v>70</v>
      </c>
      <c r="B32" s="61" t="s">
        <v>71</v>
      </c>
      <c r="C32" s="334"/>
      <c r="D32" s="335"/>
      <c r="E32" s="335"/>
      <c r="F32" s="335"/>
      <c r="G32" s="335"/>
      <c r="H32" s="335"/>
      <c r="I32" s="335"/>
      <c r="J32" s="335"/>
      <c r="K32" s="336"/>
      <c r="L32" s="60"/>
      <c r="M32" s="60"/>
      <c r="N32" s="44"/>
      <c r="O32" s="74" t="str">
        <f t="shared" ref="O32:O35" si="6">IF(N32&lt;&gt;0,IF(L32="","Répartir les coûts!  ",""),"")&amp;IF(N32&lt;&gt;0,IF(M32="","Indiquer l'origine!",""),"")</f>
        <v/>
      </c>
      <c r="P32" s="260"/>
      <c r="Q32" s="261"/>
      <c r="R32" s="256">
        <f t="shared" si="0"/>
        <v>0</v>
      </c>
      <c r="S32" s="74"/>
      <c r="T32" s="85" t="str">
        <f t="shared" si="1"/>
        <v>-</v>
      </c>
      <c r="U32" s="85" t="str">
        <f t="shared" si="2"/>
        <v>-</v>
      </c>
      <c r="V32" s="85" t="str">
        <f t="shared" si="3"/>
        <v>-</v>
      </c>
      <c r="W32" s="55"/>
      <c r="X32" s="85" t="str">
        <f t="shared" si="4"/>
        <v>-</v>
      </c>
      <c r="Y32" s="85" t="str">
        <f t="shared" si="5"/>
        <v>-</v>
      </c>
    </row>
    <row r="33" spans="1:25" s="4" customFormat="1" ht="15" customHeight="1" x14ac:dyDescent="0.2">
      <c r="A33" s="22" t="s">
        <v>72</v>
      </c>
      <c r="B33" s="61" t="s">
        <v>73</v>
      </c>
      <c r="C33" s="334"/>
      <c r="D33" s="335"/>
      <c r="E33" s="335"/>
      <c r="F33" s="335"/>
      <c r="G33" s="335"/>
      <c r="H33" s="335"/>
      <c r="I33" s="335"/>
      <c r="J33" s="335"/>
      <c r="K33" s="336"/>
      <c r="L33" s="60"/>
      <c r="M33" s="60"/>
      <c r="N33" s="44"/>
      <c r="O33" s="74" t="str">
        <f t="shared" si="6"/>
        <v/>
      </c>
      <c r="P33" s="260"/>
      <c r="Q33" s="261"/>
      <c r="R33" s="256">
        <f t="shared" si="0"/>
        <v>0</v>
      </c>
      <c r="S33" s="74"/>
      <c r="T33" s="85" t="str">
        <f t="shared" si="1"/>
        <v>-</v>
      </c>
      <c r="U33" s="85" t="str">
        <f t="shared" si="2"/>
        <v>-</v>
      </c>
      <c r="V33" s="85" t="str">
        <f t="shared" si="3"/>
        <v>-</v>
      </c>
      <c r="W33" s="55"/>
      <c r="X33" s="85" t="str">
        <f t="shared" si="4"/>
        <v>-</v>
      </c>
      <c r="Y33" s="85" t="str">
        <f t="shared" si="5"/>
        <v>-</v>
      </c>
    </row>
    <row r="34" spans="1:25" s="4" customFormat="1" ht="15" customHeight="1" x14ac:dyDescent="0.2">
      <c r="A34" s="34" t="s">
        <v>74</v>
      </c>
      <c r="B34" s="61" t="s">
        <v>75</v>
      </c>
      <c r="C34" s="334"/>
      <c r="D34" s="335"/>
      <c r="E34" s="335"/>
      <c r="F34" s="335"/>
      <c r="G34" s="335"/>
      <c r="H34" s="335"/>
      <c r="I34" s="335"/>
      <c r="J34" s="335"/>
      <c r="K34" s="336"/>
      <c r="L34" s="60"/>
      <c r="M34" s="60"/>
      <c r="N34" s="28"/>
      <c r="O34" s="74" t="str">
        <f t="shared" si="6"/>
        <v/>
      </c>
      <c r="P34" s="260"/>
      <c r="Q34" s="261"/>
      <c r="R34" s="256">
        <f t="shared" si="0"/>
        <v>0</v>
      </c>
      <c r="S34" s="74"/>
      <c r="T34" s="85" t="str">
        <f t="shared" si="1"/>
        <v>-</v>
      </c>
      <c r="U34" s="85" t="str">
        <f t="shared" si="2"/>
        <v>-</v>
      </c>
      <c r="V34" s="85" t="str">
        <f t="shared" si="3"/>
        <v>-</v>
      </c>
      <c r="W34" s="55"/>
      <c r="X34" s="85" t="str">
        <f t="shared" si="4"/>
        <v>-</v>
      </c>
      <c r="Y34" s="85" t="str">
        <f t="shared" si="5"/>
        <v>-</v>
      </c>
    </row>
    <row r="35" spans="1:25" s="4" customFormat="1" ht="15" customHeight="1" x14ac:dyDescent="0.2">
      <c r="A35" s="34" t="s">
        <v>76</v>
      </c>
      <c r="B35" s="61" t="s">
        <v>77</v>
      </c>
      <c r="C35" s="334"/>
      <c r="D35" s="335"/>
      <c r="E35" s="335"/>
      <c r="F35" s="335"/>
      <c r="G35" s="335"/>
      <c r="H35" s="335"/>
      <c r="I35" s="335"/>
      <c r="J35" s="335"/>
      <c r="K35" s="336"/>
      <c r="L35" s="60"/>
      <c r="M35" s="60"/>
      <c r="N35" s="44"/>
      <c r="O35" s="74" t="str">
        <f t="shared" si="6"/>
        <v/>
      </c>
      <c r="P35" s="260"/>
      <c r="Q35" s="261"/>
      <c r="R35" s="256">
        <f t="shared" si="0"/>
        <v>0</v>
      </c>
      <c r="S35" s="74"/>
      <c r="T35" s="85" t="str">
        <f t="shared" si="1"/>
        <v>-</v>
      </c>
      <c r="U35" s="85" t="str">
        <f t="shared" si="2"/>
        <v>-</v>
      </c>
      <c r="V35" s="85" t="str">
        <f t="shared" si="3"/>
        <v>-</v>
      </c>
      <c r="W35" s="55"/>
      <c r="X35" s="85" t="str">
        <f t="shared" si="4"/>
        <v>-</v>
      </c>
      <c r="Y35" s="85" t="str">
        <f t="shared" si="5"/>
        <v>-</v>
      </c>
    </row>
    <row r="36" spans="1:25" s="5" customFormat="1" ht="15" customHeight="1" thickBot="1" x14ac:dyDescent="0.25">
      <c r="A36" s="45" t="s">
        <v>16</v>
      </c>
      <c r="B36" s="46" t="s">
        <v>78</v>
      </c>
      <c r="C36" s="418"/>
      <c r="D36" s="419"/>
      <c r="E36" s="419"/>
      <c r="F36" s="419"/>
      <c r="G36" s="419"/>
      <c r="H36" s="419"/>
      <c r="I36" s="419"/>
      <c r="J36" s="419"/>
      <c r="K36" s="419"/>
      <c r="L36" s="419"/>
      <c r="M36" s="357"/>
      <c r="N36" s="84">
        <f>ROUND(SUM(N31:N35),0)</f>
        <v>0</v>
      </c>
      <c r="O36" s="74"/>
      <c r="P36" s="257">
        <f>SUM(P31:P35)</f>
        <v>0</v>
      </c>
      <c r="Q36" s="258">
        <f>SUM(Q31:Q35)</f>
        <v>0</v>
      </c>
      <c r="R36" s="259">
        <f>SUM(R31:R35)</f>
        <v>0</v>
      </c>
      <c r="S36" s="74"/>
      <c r="T36" s="130">
        <f>ROUND(SUM(T31:T35),0)</f>
        <v>0</v>
      </c>
      <c r="U36" s="130">
        <f>ROUND(SUM(U31:U35),0)</f>
        <v>0</v>
      </c>
      <c r="V36" s="130">
        <f>ROUND(SUM(V31:V35),0)</f>
        <v>0</v>
      </c>
      <c r="W36" s="55"/>
      <c r="X36" s="130">
        <f>ROUND(SUM(X31:X35),0)</f>
        <v>0</v>
      </c>
      <c r="Y36" s="130">
        <f>ROUND(SUM(Y31:Y35),0)</f>
        <v>0</v>
      </c>
    </row>
    <row r="37" spans="1:25" s="4" customFormat="1" ht="15" customHeight="1" thickBot="1" x14ac:dyDescent="0.25">
      <c r="A37" s="50"/>
      <c r="B37" s="24"/>
      <c r="C37" s="437"/>
      <c r="D37" s="437"/>
      <c r="E37" s="437"/>
      <c r="F37" s="437"/>
      <c r="G37" s="437"/>
      <c r="H37" s="437"/>
      <c r="I37" s="437"/>
      <c r="J37" s="437"/>
      <c r="K37" s="122"/>
      <c r="L37" s="122"/>
      <c r="M37" s="122"/>
      <c r="N37" s="21"/>
      <c r="O37" s="74"/>
      <c r="P37" s="74"/>
      <c r="Q37" s="74"/>
      <c r="R37" s="74"/>
      <c r="S37" s="74"/>
      <c r="W37" s="55"/>
    </row>
    <row r="38" spans="1:25" s="20" customFormat="1" ht="24" customHeight="1" thickBot="1" x14ac:dyDescent="0.25">
      <c r="A38" s="126" t="s">
        <v>81</v>
      </c>
      <c r="B38" s="47"/>
      <c r="C38" s="47"/>
      <c r="D38" s="47"/>
      <c r="E38" s="47"/>
      <c r="F38" s="47"/>
      <c r="G38" s="47"/>
      <c r="H38" s="47"/>
      <c r="I38" s="47"/>
      <c r="J38" s="47"/>
      <c r="K38" s="47"/>
      <c r="L38" s="47"/>
      <c r="M38" s="47"/>
      <c r="N38" s="48"/>
      <c r="O38" s="74"/>
      <c r="S38" s="74"/>
      <c r="W38" s="55"/>
    </row>
    <row r="39" spans="1:25" ht="15" customHeight="1" thickBot="1" x14ac:dyDescent="0.25">
      <c r="A39" s="375" t="s">
        <v>372</v>
      </c>
      <c r="B39" s="376"/>
      <c r="C39" s="376"/>
      <c r="D39" s="376"/>
      <c r="E39" s="376"/>
      <c r="F39" s="376"/>
      <c r="G39" s="376"/>
      <c r="H39" s="376"/>
      <c r="I39" s="376"/>
      <c r="J39" s="376"/>
      <c r="K39" s="376"/>
      <c r="L39" s="376"/>
      <c r="M39" s="376"/>
      <c r="N39" s="377"/>
      <c r="P39" s="275"/>
      <c r="Q39" s="276"/>
      <c r="R39" s="276"/>
    </row>
    <row r="40" spans="1:25" s="2" customFormat="1" ht="20.100000000000001" customHeight="1" thickBot="1" x14ac:dyDescent="0.3">
      <c r="A40" s="33" t="s">
        <v>18</v>
      </c>
      <c r="B40" s="37" t="s">
        <v>82</v>
      </c>
      <c r="C40" s="38"/>
      <c r="D40" s="39"/>
      <c r="E40" s="39"/>
      <c r="F40" s="39"/>
      <c r="G40" s="39"/>
      <c r="H40" s="39"/>
      <c r="I40" s="39"/>
      <c r="J40" s="39"/>
      <c r="K40" s="39"/>
      <c r="L40" s="39"/>
      <c r="M40" s="39"/>
      <c r="N40" s="40"/>
      <c r="O40" s="74"/>
      <c r="P40" s="392" t="s">
        <v>43</v>
      </c>
      <c r="Q40" s="393"/>
      <c r="R40" s="394"/>
      <c r="S40" s="74"/>
      <c r="W40" s="55"/>
    </row>
    <row r="41" spans="1:25" ht="15.75" customHeight="1" x14ac:dyDescent="0.2">
      <c r="A41" s="368" t="s">
        <v>5</v>
      </c>
      <c r="B41" s="344" t="s">
        <v>6</v>
      </c>
      <c r="C41" s="344" t="s">
        <v>83</v>
      </c>
      <c r="D41" s="57" t="s">
        <v>84</v>
      </c>
      <c r="E41" s="356" t="s">
        <v>85</v>
      </c>
      <c r="F41" s="373"/>
      <c r="G41" s="374"/>
      <c r="H41" s="356" t="s">
        <v>86</v>
      </c>
      <c r="I41" s="357"/>
      <c r="J41" s="30" t="s">
        <v>356</v>
      </c>
      <c r="K41" s="30" t="s">
        <v>385</v>
      </c>
      <c r="L41" s="361" t="s">
        <v>87</v>
      </c>
      <c r="M41" s="361" t="s">
        <v>88</v>
      </c>
      <c r="N41" s="384" t="s">
        <v>9</v>
      </c>
      <c r="P41" s="389" t="s">
        <v>341</v>
      </c>
      <c r="Q41" s="390"/>
      <c r="R41" s="391"/>
      <c r="T41" s="399" t="s">
        <v>58</v>
      </c>
      <c r="U41" s="400"/>
      <c r="V41" s="401"/>
      <c r="X41" s="405" t="s">
        <v>59</v>
      </c>
      <c r="Y41" s="406"/>
    </row>
    <row r="42" spans="1:25" ht="47.25" customHeight="1" x14ac:dyDescent="0.2">
      <c r="A42" s="369"/>
      <c r="B42" s="345"/>
      <c r="C42" s="345"/>
      <c r="D42" s="52" t="s">
        <v>89</v>
      </c>
      <c r="E42" s="31" t="s">
        <v>90</v>
      </c>
      <c r="F42" s="31" t="s">
        <v>91</v>
      </c>
      <c r="G42" s="31" t="s">
        <v>92</v>
      </c>
      <c r="H42" s="194" t="s">
        <v>93</v>
      </c>
      <c r="I42" s="194" t="s">
        <v>330</v>
      </c>
      <c r="J42" s="272" t="s">
        <v>94</v>
      </c>
      <c r="K42" s="294" t="s">
        <v>386</v>
      </c>
      <c r="L42" s="362"/>
      <c r="M42" s="362"/>
      <c r="N42" s="385"/>
      <c r="P42" s="150" t="str">
        <f>$P$13</f>
        <v>-</v>
      </c>
      <c r="Q42" s="149" t="str">
        <f>$P$16</f>
        <v>-</v>
      </c>
      <c r="R42" s="215" t="s">
        <v>62</v>
      </c>
      <c r="T42" s="153" t="s">
        <v>10</v>
      </c>
      <c r="U42" s="153" t="s">
        <v>11</v>
      </c>
      <c r="V42" s="153" t="s">
        <v>12</v>
      </c>
      <c r="X42" s="153" t="s">
        <v>13</v>
      </c>
      <c r="Y42" s="153" t="s">
        <v>14</v>
      </c>
    </row>
    <row r="43" spans="1:25" x14ac:dyDescent="0.2">
      <c r="A43" s="375" t="s">
        <v>354</v>
      </c>
      <c r="B43" s="376"/>
      <c r="C43" s="376"/>
      <c r="D43" s="376"/>
      <c r="E43" s="376"/>
      <c r="F43" s="376"/>
      <c r="G43" s="376"/>
      <c r="H43" s="376"/>
      <c r="I43" s="376"/>
      <c r="J43" s="376"/>
      <c r="K43" s="376"/>
      <c r="L43" s="376"/>
      <c r="M43" s="376"/>
      <c r="N43" s="377"/>
      <c r="P43" s="151"/>
      <c r="Q43" s="152"/>
      <c r="R43" s="216"/>
      <c r="T43" s="255"/>
      <c r="U43" s="255"/>
      <c r="V43" s="255"/>
      <c r="X43" s="255"/>
      <c r="Y43" s="255"/>
    </row>
    <row r="44" spans="1:25" ht="24.95" customHeight="1" x14ac:dyDescent="0.2">
      <c r="A44" s="135" t="s">
        <v>95</v>
      </c>
      <c r="B44" s="137" t="s">
        <v>96</v>
      </c>
      <c r="C44" s="23"/>
      <c r="D44" s="52">
        <v>1</v>
      </c>
      <c r="E44" s="27"/>
      <c r="F44" s="27"/>
      <c r="G44" s="27"/>
      <c r="H44" s="193">
        <f>SUM(E44:G44)</f>
        <v>0</v>
      </c>
      <c r="I44" s="60"/>
      <c r="J44" s="27"/>
      <c r="K44" s="295"/>
      <c r="L44" s="60"/>
      <c r="M44" s="60"/>
      <c r="N44" s="53">
        <f>K44*J44*H44*D44</f>
        <v>0</v>
      </c>
      <c r="O44" s="74" t="str">
        <f>IF(H44&lt;&gt;0,IF(I44="","Choisir la base de la durée!  ",""),"")&amp;IF(H44&lt;&gt;0,IF(L44="","Répartir les coûts!  ",""),"")&amp;IF(H44&lt;&gt;0,IF(M44="","Indiquer l'origine!",""),"")</f>
        <v/>
      </c>
      <c r="P44" s="260"/>
      <c r="Q44" s="261"/>
      <c r="R44" s="256">
        <f>SUM(P44+Q44)</f>
        <v>0</v>
      </c>
      <c r="T44" s="85" t="str">
        <f t="shared" ref="T44:T51" si="7">IF(L44="Interne",N44,"-")</f>
        <v>-</v>
      </c>
      <c r="U44" s="85" t="str">
        <f t="shared" ref="U44:U51" si="8">IF(L44="Apparenté",N44,"-")</f>
        <v>-</v>
      </c>
      <c r="V44" s="85" t="str">
        <f t="shared" ref="V44:V51" si="9">IF(L44="Externe",N44,"-")</f>
        <v>-</v>
      </c>
      <c r="X44" s="85" t="str">
        <f t="shared" ref="X44:X51" si="10">IF($M44="Canadien",IF(OR($N44="",$N44=0),"-",$N44),"-")</f>
        <v>-</v>
      </c>
      <c r="Y44" s="85" t="str">
        <f t="shared" ref="Y44:Y51" si="11">IF($M44="Non-Canadien",IF(OR($N44="",$N44=0),"-",$N44),"-")</f>
        <v>-</v>
      </c>
    </row>
    <row r="45" spans="1:25" ht="15" customHeight="1" x14ac:dyDescent="0.2">
      <c r="A45" s="22" t="s">
        <v>97</v>
      </c>
      <c r="B45" s="121" t="s">
        <v>98</v>
      </c>
      <c r="C45" s="23"/>
      <c r="D45" s="52">
        <v>1</v>
      </c>
      <c r="E45" s="27"/>
      <c r="F45" s="27"/>
      <c r="G45" s="27"/>
      <c r="H45" s="193">
        <f t="shared" ref="H45:H51" si="12">SUM(E45:G45)</f>
        <v>0</v>
      </c>
      <c r="I45" s="60"/>
      <c r="J45" s="27"/>
      <c r="K45" s="295"/>
      <c r="L45" s="60"/>
      <c r="M45" s="60"/>
      <c r="N45" s="53">
        <f t="shared" ref="N45:N51" si="13">K45*J45*H45*D45</f>
        <v>0</v>
      </c>
      <c r="O45" s="74" t="str">
        <f t="shared" ref="O45:O51" si="14">IF(H45&lt;&gt;0,IF(I45="","Choisir la base de la durée!  ",""),"")&amp;IF(H45&lt;&gt;0,IF(L45="","Répartir les coûts!  ",""),"")&amp;IF(H45&lt;&gt;0,IF(M45="","Indiquer l'origine!",""),"")</f>
        <v/>
      </c>
      <c r="P45" s="260"/>
      <c r="Q45" s="261"/>
      <c r="R45" s="256">
        <f t="shared" ref="R45:R51" si="15">SUM(P45+Q45)</f>
        <v>0</v>
      </c>
      <c r="T45" s="85" t="str">
        <f t="shared" si="7"/>
        <v>-</v>
      </c>
      <c r="U45" s="85" t="str">
        <f t="shared" si="8"/>
        <v>-</v>
      </c>
      <c r="V45" s="85" t="str">
        <f t="shared" si="9"/>
        <v>-</v>
      </c>
      <c r="X45" s="85" t="str">
        <f t="shared" si="10"/>
        <v>-</v>
      </c>
      <c r="Y45" s="85" t="str">
        <f t="shared" si="11"/>
        <v>-</v>
      </c>
    </row>
    <row r="46" spans="1:25" ht="15" customHeight="1" x14ac:dyDescent="0.2">
      <c r="A46" s="135" t="s">
        <v>99</v>
      </c>
      <c r="B46" s="138" t="s">
        <v>100</v>
      </c>
      <c r="C46" s="23"/>
      <c r="D46" s="52">
        <v>1</v>
      </c>
      <c r="E46" s="27"/>
      <c r="F46" s="27"/>
      <c r="G46" s="27"/>
      <c r="H46" s="193">
        <f t="shared" si="12"/>
        <v>0</v>
      </c>
      <c r="I46" s="60"/>
      <c r="J46" s="27"/>
      <c r="K46" s="295"/>
      <c r="L46" s="60"/>
      <c r="M46" s="60"/>
      <c r="N46" s="53">
        <f t="shared" si="13"/>
        <v>0</v>
      </c>
      <c r="O46" s="74" t="str">
        <f t="shared" si="14"/>
        <v/>
      </c>
      <c r="P46" s="260"/>
      <c r="Q46" s="261"/>
      <c r="R46" s="256">
        <f t="shared" si="15"/>
        <v>0</v>
      </c>
      <c r="T46" s="85" t="str">
        <f t="shared" si="7"/>
        <v>-</v>
      </c>
      <c r="U46" s="85" t="str">
        <f t="shared" si="8"/>
        <v>-</v>
      </c>
      <c r="V46" s="85" t="str">
        <f t="shared" si="9"/>
        <v>-</v>
      </c>
      <c r="X46" s="85" t="str">
        <f t="shared" si="10"/>
        <v>-</v>
      </c>
      <c r="Y46" s="85" t="str">
        <f t="shared" si="11"/>
        <v>-</v>
      </c>
    </row>
    <row r="47" spans="1:25" ht="15" customHeight="1" x14ac:dyDescent="0.2">
      <c r="A47" s="135" t="s">
        <v>101</v>
      </c>
      <c r="B47" s="138" t="s">
        <v>102</v>
      </c>
      <c r="C47" s="23"/>
      <c r="D47" s="52">
        <v>1</v>
      </c>
      <c r="E47" s="27"/>
      <c r="F47" s="27"/>
      <c r="G47" s="27"/>
      <c r="H47" s="193">
        <f t="shared" si="12"/>
        <v>0</v>
      </c>
      <c r="I47" s="60"/>
      <c r="J47" s="27"/>
      <c r="K47" s="295"/>
      <c r="L47" s="60"/>
      <c r="M47" s="60"/>
      <c r="N47" s="53">
        <f t="shared" si="13"/>
        <v>0</v>
      </c>
      <c r="O47" s="74" t="str">
        <f t="shared" si="14"/>
        <v/>
      </c>
      <c r="P47" s="260"/>
      <c r="Q47" s="261"/>
      <c r="R47" s="256">
        <f t="shared" si="15"/>
        <v>0</v>
      </c>
      <c r="T47" s="85" t="str">
        <f t="shared" si="7"/>
        <v>-</v>
      </c>
      <c r="U47" s="85" t="str">
        <f t="shared" si="8"/>
        <v>-</v>
      </c>
      <c r="V47" s="85" t="str">
        <f t="shared" si="9"/>
        <v>-</v>
      </c>
      <c r="X47" s="85" t="str">
        <f t="shared" si="10"/>
        <v>-</v>
      </c>
      <c r="Y47" s="85" t="str">
        <f t="shared" si="11"/>
        <v>-</v>
      </c>
    </row>
    <row r="48" spans="1:25" ht="15" customHeight="1" x14ac:dyDescent="0.2">
      <c r="A48" s="22" t="s">
        <v>103</v>
      </c>
      <c r="B48" s="121" t="s">
        <v>104</v>
      </c>
      <c r="C48" s="23"/>
      <c r="D48" s="52">
        <v>1</v>
      </c>
      <c r="E48" s="27"/>
      <c r="F48" s="27"/>
      <c r="G48" s="27"/>
      <c r="H48" s="193">
        <f t="shared" si="12"/>
        <v>0</v>
      </c>
      <c r="I48" s="60"/>
      <c r="J48" s="54"/>
      <c r="K48" s="296"/>
      <c r="L48" s="60"/>
      <c r="M48" s="60"/>
      <c r="N48" s="53">
        <f t="shared" si="13"/>
        <v>0</v>
      </c>
      <c r="O48" s="74" t="str">
        <f t="shared" si="14"/>
        <v/>
      </c>
      <c r="P48" s="260"/>
      <c r="Q48" s="261"/>
      <c r="R48" s="256">
        <f t="shared" si="15"/>
        <v>0</v>
      </c>
      <c r="T48" s="85" t="str">
        <f t="shared" si="7"/>
        <v>-</v>
      </c>
      <c r="U48" s="85" t="str">
        <f t="shared" si="8"/>
        <v>-</v>
      </c>
      <c r="V48" s="85" t="str">
        <f t="shared" si="9"/>
        <v>-</v>
      </c>
      <c r="X48" s="85" t="str">
        <f t="shared" si="10"/>
        <v>-</v>
      </c>
      <c r="Y48" s="85" t="str">
        <f t="shared" si="11"/>
        <v>-</v>
      </c>
    </row>
    <row r="49" spans="1:25" ht="15" customHeight="1" x14ac:dyDescent="0.2">
      <c r="A49" s="139" t="s">
        <v>105</v>
      </c>
      <c r="B49" s="138" t="s">
        <v>106</v>
      </c>
      <c r="C49" s="23"/>
      <c r="D49" s="22">
        <v>1</v>
      </c>
      <c r="E49" s="54"/>
      <c r="F49" s="54"/>
      <c r="G49" s="54"/>
      <c r="H49" s="193">
        <f t="shared" si="12"/>
        <v>0</v>
      </c>
      <c r="I49" s="60"/>
      <c r="J49" s="54"/>
      <c r="K49" s="296"/>
      <c r="L49" s="60"/>
      <c r="M49" s="60"/>
      <c r="N49" s="53">
        <f t="shared" si="13"/>
        <v>0</v>
      </c>
      <c r="O49" s="74" t="str">
        <f t="shared" si="14"/>
        <v/>
      </c>
      <c r="P49" s="260"/>
      <c r="Q49" s="261"/>
      <c r="R49" s="256">
        <f t="shared" si="15"/>
        <v>0</v>
      </c>
      <c r="T49" s="132" t="str">
        <f t="shared" si="7"/>
        <v>-</v>
      </c>
      <c r="U49" s="132" t="str">
        <f t="shared" si="8"/>
        <v>-</v>
      </c>
      <c r="V49" s="132" t="str">
        <f t="shared" si="9"/>
        <v>-</v>
      </c>
      <c r="X49" s="132" t="str">
        <f t="shared" si="10"/>
        <v>-</v>
      </c>
      <c r="Y49" s="132" t="str">
        <f t="shared" si="11"/>
        <v>-</v>
      </c>
    </row>
    <row r="50" spans="1:25" ht="15" customHeight="1" x14ac:dyDescent="0.2">
      <c r="A50" s="139" t="s">
        <v>107</v>
      </c>
      <c r="B50" s="138" t="s">
        <v>108</v>
      </c>
      <c r="C50" s="23"/>
      <c r="D50" s="52">
        <v>1</v>
      </c>
      <c r="E50" s="27"/>
      <c r="F50" s="27"/>
      <c r="G50" s="27"/>
      <c r="H50" s="193">
        <f t="shared" si="12"/>
        <v>0</v>
      </c>
      <c r="I50" s="60"/>
      <c r="J50" s="54"/>
      <c r="K50" s="296"/>
      <c r="L50" s="60"/>
      <c r="M50" s="60"/>
      <c r="N50" s="53">
        <f t="shared" si="13"/>
        <v>0</v>
      </c>
      <c r="O50" s="74" t="str">
        <f t="shared" si="14"/>
        <v/>
      </c>
      <c r="P50" s="260"/>
      <c r="Q50" s="261"/>
      <c r="R50" s="256">
        <f t="shared" si="15"/>
        <v>0</v>
      </c>
      <c r="T50" s="85" t="str">
        <f t="shared" ref="T50" si="16">IF(L50="Interne",N50,"-")</f>
        <v>-</v>
      </c>
      <c r="U50" s="85" t="str">
        <f t="shared" ref="U50" si="17">IF(L50="Apparenté",N50,"-")</f>
        <v>-</v>
      </c>
      <c r="V50" s="85" t="str">
        <f t="shared" ref="V50" si="18">IF(L50="Externe",N50,"-")</f>
        <v>-</v>
      </c>
      <c r="X50" s="85" t="str">
        <f t="shared" si="10"/>
        <v>-</v>
      </c>
      <c r="Y50" s="85" t="str">
        <f t="shared" si="11"/>
        <v>-</v>
      </c>
    </row>
    <row r="51" spans="1:25" ht="15" customHeight="1" x14ac:dyDescent="0.2">
      <c r="A51" s="22" t="s">
        <v>109</v>
      </c>
      <c r="B51" s="121" t="s">
        <v>80</v>
      </c>
      <c r="C51" s="23"/>
      <c r="D51" s="52">
        <v>1</v>
      </c>
      <c r="E51" s="27"/>
      <c r="F51" s="27"/>
      <c r="G51" s="27"/>
      <c r="H51" s="193">
        <f t="shared" si="12"/>
        <v>0</v>
      </c>
      <c r="I51" s="60"/>
      <c r="J51" s="27"/>
      <c r="K51" s="295"/>
      <c r="L51" s="60"/>
      <c r="M51" s="60"/>
      <c r="N51" s="53">
        <f t="shared" si="13"/>
        <v>0</v>
      </c>
      <c r="O51" s="74" t="str">
        <f t="shared" si="14"/>
        <v/>
      </c>
      <c r="P51" s="260"/>
      <c r="Q51" s="261"/>
      <c r="R51" s="256">
        <f t="shared" si="15"/>
        <v>0</v>
      </c>
      <c r="T51" s="85" t="str">
        <f t="shared" si="7"/>
        <v>-</v>
      </c>
      <c r="U51" s="85" t="str">
        <f t="shared" si="8"/>
        <v>-</v>
      </c>
      <c r="V51" s="85" t="str">
        <f t="shared" si="9"/>
        <v>-</v>
      </c>
      <c r="X51" s="85" t="str">
        <f t="shared" si="10"/>
        <v>-</v>
      </c>
      <c r="Y51" s="85" t="str">
        <f t="shared" si="11"/>
        <v>-</v>
      </c>
    </row>
    <row r="52" spans="1:25" s="2" customFormat="1" ht="15" customHeight="1" thickBot="1" x14ac:dyDescent="0.3">
      <c r="A52" s="35" t="s">
        <v>18</v>
      </c>
      <c r="B52" s="41" t="s">
        <v>110</v>
      </c>
      <c r="C52" s="358"/>
      <c r="D52" s="359"/>
      <c r="E52" s="359"/>
      <c r="F52" s="359"/>
      <c r="G52" s="359"/>
      <c r="H52" s="359"/>
      <c r="I52" s="359"/>
      <c r="J52" s="359"/>
      <c r="K52" s="359"/>
      <c r="L52" s="359"/>
      <c r="M52" s="360"/>
      <c r="N52" s="84">
        <f>ROUND(SUM(N44:N51),0)</f>
        <v>0</v>
      </c>
      <c r="O52" s="74"/>
      <c r="P52" s="257">
        <f>SUM(P44:P51)</f>
        <v>0</v>
      </c>
      <c r="Q52" s="258">
        <f>SUM(Q44:Q51)</f>
        <v>0</v>
      </c>
      <c r="R52" s="259">
        <f>SUM(R44:R51)</f>
        <v>0</v>
      </c>
      <c r="S52" s="74"/>
      <c r="T52" s="130">
        <f>ROUND(SUM(T44:T51),0)</f>
        <v>0</v>
      </c>
      <c r="U52" s="130">
        <f>ROUND(SUM(U44:U51),0)</f>
        <v>0</v>
      </c>
      <c r="V52" s="130">
        <f>ROUND(SUM(V44:V51),0)</f>
        <v>0</v>
      </c>
      <c r="W52" s="55"/>
      <c r="X52" s="130">
        <f>ROUND(SUM(X44:X51),0)</f>
        <v>0</v>
      </c>
      <c r="Y52" s="130">
        <f>ROUND(SUM(Y44:Y51),0)</f>
        <v>0</v>
      </c>
    </row>
    <row r="53" spans="1:25" s="4" customFormat="1" ht="15" customHeight="1" thickBot="1" x14ac:dyDescent="0.3">
      <c r="A53" s="12"/>
      <c r="B53" s="11"/>
      <c r="C53" s="11"/>
      <c r="D53" s="9"/>
      <c r="E53" s="13"/>
      <c r="F53" s="13"/>
      <c r="G53" s="13"/>
      <c r="H53" s="13"/>
      <c r="I53" s="13"/>
      <c r="J53" s="13"/>
      <c r="K53" s="13"/>
      <c r="L53" s="13"/>
      <c r="M53" s="13"/>
      <c r="N53" s="16"/>
      <c r="O53" s="74"/>
      <c r="P53" s="2"/>
      <c r="Q53" s="2"/>
      <c r="R53" s="2"/>
      <c r="S53" s="74"/>
      <c r="W53" s="55"/>
    </row>
    <row r="54" spans="1:25" s="2" customFormat="1" ht="20.100000000000001" customHeight="1" thickBot="1" x14ac:dyDescent="0.3">
      <c r="A54" s="33" t="s">
        <v>19</v>
      </c>
      <c r="B54" s="37" t="s">
        <v>111</v>
      </c>
      <c r="C54" s="38"/>
      <c r="D54" s="39"/>
      <c r="E54" s="39"/>
      <c r="F54" s="39"/>
      <c r="G54" s="39"/>
      <c r="H54" s="39"/>
      <c r="I54" s="39"/>
      <c r="J54" s="39"/>
      <c r="K54" s="39"/>
      <c r="L54" s="39"/>
      <c r="M54" s="39"/>
      <c r="N54" s="40"/>
      <c r="O54" s="74"/>
      <c r="P54" s="392" t="s">
        <v>43</v>
      </c>
      <c r="Q54" s="393"/>
      <c r="R54" s="394"/>
      <c r="S54" s="74"/>
      <c r="W54" s="55"/>
    </row>
    <row r="55" spans="1:25" ht="15.75" customHeight="1" x14ac:dyDescent="0.2">
      <c r="A55" s="368" t="s">
        <v>5</v>
      </c>
      <c r="B55" s="344" t="s">
        <v>6</v>
      </c>
      <c r="C55" s="344" t="s">
        <v>83</v>
      </c>
      <c r="D55" s="57" t="s">
        <v>84</v>
      </c>
      <c r="E55" s="356" t="s">
        <v>85</v>
      </c>
      <c r="F55" s="373"/>
      <c r="G55" s="374"/>
      <c r="H55" s="356" t="s">
        <v>86</v>
      </c>
      <c r="I55" s="357"/>
      <c r="J55" s="30" t="s">
        <v>356</v>
      </c>
      <c r="K55" s="30" t="s">
        <v>385</v>
      </c>
      <c r="L55" s="361" t="s">
        <v>87</v>
      </c>
      <c r="M55" s="361" t="s">
        <v>88</v>
      </c>
      <c r="N55" s="384" t="s">
        <v>9</v>
      </c>
      <c r="P55" s="389" t="s">
        <v>341</v>
      </c>
      <c r="Q55" s="390"/>
      <c r="R55" s="391"/>
      <c r="T55" s="399" t="s">
        <v>58</v>
      </c>
      <c r="U55" s="400"/>
      <c r="V55" s="401"/>
      <c r="X55" s="405" t="s">
        <v>59</v>
      </c>
      <c r="Y55" s="406"/>
    </row>
    <row r="56" spans="1:25" ht="39.950000000000003" customHeight="1" x14ac:dyDescent="0.2">
      <c r="A56" s="369"/>
      <c r="B56" s="345"/>
      <c r="C56" s="345"/>
      <c r="D56" s="52" t="s">
        <v>89</v>
      </c>
      <c r="E56" s="31" t="s">
        <v>90</v>
      </c>
      <c r="F56" s="31" t="s">
        <v>91</v>
      </c>
      <c r="G56" s="31" t="s">
        <v>92</v>
      </c>
      <c r="H56" s="194" t="s">
        <v>93</v>
      </c>
      <c r="I56" s="194" t="s">
        <v>330</v>
      </c>
      <c r="J56" s="272" t="s">
        <v>94</v>
      </c>
      <c r="K56" s="294" t="s">
        <v>386</v>
      </c>
      <c r="L56" s="362"/>
      <c r="M56" s="362"/>
      <c r="N56" s="385"/>
      <c r="P56" s="150" t="str">
        <f>$P$13</f>
        <v>-</v>
      </c>
      <c r="Q56" s="149" t="str">
        <f>$P$16</f>
        <v>-</v>
      </c>
      <c r="R56" s="215" t="s">
        <v>62</v>
      </c>
      <c r="T56" s="153" t="s">
        <v>10</v>
      </c>
      <c r="U56" s="153" t="s">
        <v>11</v>
      </c>
      <c r="V56" s="153" t="s">
        <v>12</v>
      </c>
      <c r="X56" s="153" t="s">
        <v>13</v>
      </c>
      <c r="Y56" s="153" t="s">
        <v>14</v>
      </c>
    </row>
    <row r="57" spans="1:25" ht="15" customHeight="1" x14ac:dyDescent="0.2">
      <c r="A57" s="135" t="s">
        <v>112</v>
      </c>
      <c r="B57" s="138" t="s">
        <v>365</v>
      </c>
      <c r="C57" s="23"/>
      <c r="D57" s="52">
        <v>1</v>
      </c>
      <c r="E57" s="27"/>
      <c r="F57" s="27"/>
      <c r="G57" s="27"/>
      <c r="H57" s="193">
        <f t="shared" ref="H57:H65" si="19">SUM(E57:G57)</f>
        <v>0</v>
      </c>
      <c r="I57" s="60"/>
      <c r="J57" s="27"/>
      <c r="K57" s="295"/>
      <c r="L57" s="60"/>
      <c r="M57" s="60"/>
      <c r="N57" s="53">
        <f t="shared" ref="N57:N65" si="20">K57*J57*H57*D57</f>
        <v>0</v>
      </c>
      <c r="O57" s="74" t="str">
        <f t="shared" ref="O57:O65" si="21">IF(H57&lt;&gt;0,IF(I57="","Choisir la base de la durée!  ",""),"")&amp;IF(H57&lt;&gt;0,IF(L57="","Répartir les coûts!  ",""),"")&amp;IF(H57&lt;&gt;0,IF(M57="","Indiquer l'origine!",""),"")</f>
        <v/>
      </c>
      <c r="P57" s="260"/>
      <c r="Q57" s="261"/>
      <c r="R57" s="256">
        <f t="shared" ref="R57:R65" si="22">SUM(P57+Q57)</f>
        <v>0</v>
      </c>
      <c r="T57" s="85" t="str">
        <f t="shared" ref="T57:T65" si="23">IF(L57="Interne",N57,"-")</f>
        <v>-</v>
      </c>
      <c r="U57" s="85" t="str">
        <f t="shared" ref="U57:U65" si="24">IF(L57="Apparenté",N57,"-")</f>
        <v>-</v>
      </c>
      <c r="V57" s="85" t="str">
        <f t="shared" ref="V57:V65" si="25">IF(L57="Externe",N57,"-")</f>
        <v>-</v>
      </c>
      <c r="X57" s="85" t="str">
        <f t="shared" ref="X57:X65" si="26">IF($M57="Canadien",IF(OR($N57="",$N57=0),"-",$N57),"-")</f>
        <v>-</v>
      </c>
      <c r="Y57" s="85" t="str">
        <f t="shared" ref="Y57:Y65" si="27">IF($M57="Non-Canadien",IF(OR($N57="",$N57=0),"-",$N57),"-")</f>
        <v>-</v>
      </c>
    </row>
    <row r="58" spans="1:25" ht="15" customHeight="1" x14ac:dyDescent="0.2">
      <c r="A58" s="22" t="s">
        <v>113</v>
      </c>
      <c r="B58" s="121" t="s">
        <v>114</v>
      </c>
      <c r="C58" s="23"/>
      <c r="D58" s="52">
        <v>1</v>
      </c>
      <c r="E58" s="27"/>
      <c r="F58" s="27"/>
      <c r="G58" s="27"/>
      <c r="H58" s="193">
        <f t="shared" si="19"/>
        <v>0</v>
      </c>
      <c r="I58" s="60"/>
      <c r="J58" s="27"/>
      <c r="K58" s="295"/>
      <c r="L58" s="60"/>
      <c r="M58" s="60"/>
      <c r="N58" s="53">
        <f t="shared" si="20"/>
        <v>0</v>
      </c>
      <c r="O58" s="74" t="str">
        <f t="shared" si="21"/>
        <v/>
      </c>
      <c r="P58" s="260"/>
      <c r="Q58" s="261"/>
      <c r="R58" s="256">
        <f t="shared" si="22"/>
        <v>0</v>
      </c>
      <c r="T58" s="85" t="str">
        <f t="shared" si="23"/>
        <v>-</v>
      </c>
      <c r="U58" s="85" t="str">
        <f t="shared" si="24"/>
        <v>-</v>
      </c>
      <c r="V58" s="85" t="str">
        <f t="shared" si="25"/>
        <v>-</v>
      </c>
      <c r="X58" s="85" t="str">
        <f t="shared" si="26"/>
        <v>-</v>
      </c>
      <c r="Y58" s="85" t="str">
        <f t="shared" si="27"/>
        <v>-</v>
      </c>
    </row>
    <row r="59" spans="1:25" s="5" customFormat="1" ht="15" customHeight="1" x14ac:dyDescent="0.2">
      <c r="A59" s="22" t="s">
        <v>115</v>
      </c>
      <c r="B59" s="121" t="s">
        <v>116</v>
      </c>
      <c r="C59" s="23"/>
      <c r="D59" s="52">
        <v>1</v>
      </c>
      <c r="E59" s="27"/>
      <c r="F59" s="27"/>
      <c r="G59" s="27"/>
      <c r="H59" s="193">
        <f t="shared" si="19"/>
        <v>0</v>
      </c>
      <c r="I59" s="60"/>
      <c r="J59" s="27"/>
      <c r="K59" s="295"/>
      <c r="L59" s="60"/>
      <c r="M59" s="60"/>
      <c r="N59" s="53">
        <f t="shared" si="20"/>
        <v>0</v>
      </c>
      <c r="O59" s="74" t="str">
        <f t="shared" si="21"/>
        <v/>
      </c>
      <c r="P59" s="260"/>
      <c r="Q59" s="261"/>
      <c r="R59" s="256">
        <f t="shared" si="22"/>
        <v>0</v>
      </c>
      <c r="S59" s="74"/>
      <c r="T59" s="85" t="str">
        <f t="shared" si="23"/>
        <v>-</v>
      </c>
      <c r="U59" s="85" t="str">
        <f t="shared" si="24"/>
        <v>-</v>
      </c>
      <c r="V59" s="85" t="str">
        <f t="shared" si="25"/>
        <v>-</v>
      </c>
      <c r="W59" s="55"/>
      <c r="X59" s="85" t="str">
        <f t="shared" si="26"/>
        <v>-</v>
      </c>
      <c r="Y59" s="85" t="str">
        <f t="shared" si="27"/>
        <v>-</v>
      </c>
    </row>
    <row r="60" spans="1:25" s="5" customFormat="1" ht="15" customHeight="1" x14ac:dyDescent="0.2">
      <c r="A60" s="22" t="s">
        <v>117</v>
      </c>
      <c r="B60" s="121" t="s">
        <v>118</v>
      </c>
      <c r="C60" s="23"/>
      <c r="D60" s="52">
        <v>1</v>
      </c>
      <c r="E60" s="27"/>
      <c r="F60" s="27"/>
      <c r="G60" s="27"/>
      <c r="H60" s="193">
        <f t="shared" si="19"/>
        <v>0</v>
      </c>
      <c r="I60" s="60"/>
      <c r="J60" s="27"/>
      <c r="K60" s="295"/>
      <c r="L60" s="60"/>
      <c r="M60" s="60"/>
      <c r="N60" s="53">
        <f t="shared" si="20"/>
        <v>0</v>
      </c>
      <c r="O60" s="74" t="str">
        <f t="shared" si="21"/>
        <v/>
      </c>
      <c r="P60" s="260"/>
      <c r="Q60" s="261"/>
      <c r="R60" s="256">
        <f t="shared" si="22"/>
        <v>0</v>
      </c>
      <c r="S60" s="74"/>
      <c r="T60" s="85" t="str">
        <f t="shared" si="23"/>
        <v>-</v>
      </c>
      <c r="U60" s="85" t="str">
        <f t="shared" si="24"/>
        <v>-</v>
      </c>
      <c r="V60" s="85" t="str">
        <f t="shared" si="25"/>
        <v>-</v>
      </c>
      <c r="W60" s="55"/>
      <c r="X60" s="85" t="str">
        <f t="shared" si="26"/>
        <v>-</v>
      </c>
      <c r="Y60" s="85" t="str">
        <f t="shared" si="27"/>
        <v>-</v>
      </c>
    </row>
    <row r="61" spans="1:25" s="4" customFormat="1" ht="15" customHeight="1" x14ac:dyDescent="0.2">
      <c r="A61" s="22" t="s">
        <v>119</v>
      </c>
      <c r="B61" s="121" t="s">
        <v>120</v>
      </c>
      <c r="C61" s="23"/>
      <c r="D61" s="52">
        <v>1</v>
      </c>
      <c r="E61" s="27"/>
      <c r="F61" s="27"/>
      <c r="G61" s="27"/>
      <c r="H61" s="193">
        <f t="shared" si="19"/>
        <v>0</v>
      </c>
      <c r="I61" s="60"/>
      <c r="J61" s="27"/>
      <c r="K61" s="295"/>
      <c r="L61" s="60"/>
      <c r="M61" s="60"/>
      <c r="N61" s="53">
        <f t="shared" si="20"/>
        <v>0</v>
      </c>
      <c r="O61" s="74" t="str">
        <f t="shared" si="21"/>
        <v/>
      </c>
      <c r="P61" s="260"/>
      <c r="Q61" s="261"/>
      <c r="R61" s="256">
        <f t="shared" si="22"/>
        <v>0</v>
      </c>
      <c r="S61" s="74"/>
      <c r="T61" s="85" t="str">
        <f t="shared" si="23"/>
        <v>-</v>
      </c>
      <c r="U61" s="85" t="str">
        <f t="shared" si="24"/>
        <v>-</v>
      </c>
      <c r="V61" s="85" t="str">
        <f t="shared" si="25"/>
        <v>-</v>
      </c>
      <c r="W61" s="55"/>
      <c r="X61" s="85" t="str">
        <f t="shared" si="26"/>
        <v>-</v>
      </c>
      <c r="Y61" s="85" t="str">
        <f t="shared" si="27"/>
        <v>-</v>
      </c>
    </row>
    <row r="62" spans="1:25" s="6" customFormat="1" ht="15" customHeight="1" x14ac:dyDescent="0.2">
      <c r="A62" s="22" t="s">
        <v>121</v>
      </c>
      <c r="B62" s="121" t="s">
        <v>122</v>
      </c>
      <c r="C62" s="23"/>
      <c r="D62" s="52">
        <v>1</v>
      </c>
      <c r="E62" s="27"/>
      <c r="F62" s="27"/>
      <c r="G62" s="27"/>
      <c r="H62" s="193">
        <f t="shared" si="19"/>
        <v>0</v>
      </c>
      <c r="I62" s="60"/>
      <c r="J62" s="27"/>
      <c r="K62" s="295"/>
      <c r="L62" s="60"/>
      <c r="M62" s="60"/>
      <c r="N62" s="53">
        <f t="shared" si="20"/>
        <v>0</v>
      </c>
      <c r="O62" s="74" t="str">
        <f t="shared" si="21"/>
        <v/>
      </c>
      <c r="P62" s="260"/>
      <c r="Q62" s="261"/>
      <c r="R62" s="256">
        <f t="shared" si="22"/>
        <v>0</v>
      </c>
      <c r="S62" s="74"/>
      <c r="T62" s="85" t="str">
        <f t="shared" si="23"/>
        <v>-</v>
      </c>
      <c r="U62" s="85" t="str">
        <f t="shared" si="24"/>
        <v>-</v>
      </c>
      <c r="V62" s="85" t="str">
        <f t="shared" si="25"/>
        <v>-</v>
      </c>
      <c r="W62" s="55"/>
      <c r="X62" s="85" t="str">
        <f t="shared" si="26"/>
        <v>-</v>
      </c>
      <c r="Y62" s="85" t="str">
        <f t="shared" si="27"/>
        <v>-</v>
      </c>
    </row>
    <row r="63" spans="1:25" s="5" customFormat="1" ht="15" customHeight="1" x14ac:dyDescent="0.2">
      <c r="A63" s="22" t="s">
        <v>123</v>
      </c>
      <c r="B63" s="121" t="s">
        <v>124</v>
      </c>
      <c r="C63" s="23"/>
      <c r="D63" s="52">
        <v>1</v>
      </c>
      <c r="E63" s="27"/>
      <c r="F63" s="27"/>
      <c r="G63" s="27"/>
      <c r="H63" s="193">
        <f t="shared" si="19"/>
        <v>0</v>
      </c>
      <c r="I63" s="60"/>
      <c r="J63" s="27"/>
      <c r="K63" s="295"/>
      <c r="L63" s="60"/>
      <c r="M63" s="60"/>
      <c r="N63" s="53">
        <f t="shared" si="20"/>
        <v>0</v>
      </c>
      <c r="O63" s="74" t="str">
        <f t="shared" si="21"/>
        <v/>
      </c>
      <c r="P63" s="260"/>
      <c r="Q63" s="261"/>
      <c r="R63" s="256">
        <f t="shared" si="22"/>
        <v>0</v>
      </c>
      <c r="S63" s="74"/>
      <c r="T63" s="85" t="str">
        <f t="shared" si="23"/>
        <v>-</v>
      </c>
      <c r="U63" s="85" t="str">
        <f t="shared" si="24"/>
        <v>-</v>
      </c>
      <c r="V63" s="85" t="str">
        <f t="shared" si="25"/>
        <v>-</v>
      </c>
      <c r="W63" s="55"/>
      <c r="X63" s="85" t="str">
        <f t="shared" si="26"/>
        <v>-</v>
      </c>
      <c r="Y63" s="85" t="str">
        <f t="shared" si="27"/>
        <v>-</v>
      </c>
    </row>
    <row r="64" spans="1:25" ht="15" customHeight="1" x14ac:dyDescent="0.2">
      <c r="A64" s="22" t="s">
        <v>125</v>
      </c>
      <c r="B64" s="121" t="s">
        <v>126</v>
      </c>
      <c r="C64" s="23"/>
      <c r="D64" s="52">
        <v>1</v>
      </c>
      <c r="E64" s="27"/>
      <c r="F64" s="27"/>
      <c r="G64" s="27"/>
      <c r="H64" s="193">
        <f t="shared" si="19"/>
        <v>0</v>
      </c>
      <c r="I64" s="60"/>
      <c r="J64" s="27"/>
      <c r="K64" s="295"/>
      <c r="L64" s="60"/>
      <c r="M64" s="60"/>
      <c r="N64" s="53">
        <f t="shared" si="20"/>
        <v>0</v>
      </c>
      <c r="O64" s="74" t="str">
        <f t="shared" si="21"/>
        <v/>
      </c>
      <c r="P64" s="260"/>
      <c r="Q64" s="261"/>
      <c r="R64" s="256">
        <f t="shared" si="22"/>
        <v>0</v>
      </c>
      <c r="T64" s="85" t="str">
        <f t="shared" si="23"/>
        <v>-</v>
      </c>
      <c r="U64" s="85" t="str">
        <f t="shared" si="24"/>
        <v>-</v>
      </c>
      <c r="V64" s="85" t="str">
        <f t="shared" si="25"/>
        <v>-</v>
      </c>
      <c r="X64" s="85" t="str">
        <f t="shared" si="26"/>
        <v>-</v>
      </c>
      <c r="Y64" s="85" t="str">
        <f t="shared" si="27"/>
        <v>-</v>
      </c>
    </row>
    <row r="65" spans="1:25" ht="15" customHeight="1" x14ac:dyDescent="0.2">
      <c r="A65" s="22" t="s">
        <v>127</v>
      </c>
      <c r="B65" s="121" t="s">
        <v>80</v>
      </c>
      <c r="C65" s="23"/>
      <c r="D65" s="52">
        <v>1</v>
      </c>
      <c r="E65" s="27"/>
      <c r="F65" s="27"/>
      <c r="G65" s="27"/>
      <c r="H65" s="193">
        <f t="shared" si="19"/>
        <v>0</v>
      </c>
      <c r="I65" s="60"/>
      <c r="J65" s="27"/>
      <c r="K65" s="295"/>
      <c r="L65" s="60"/>
      <c r="M65" s="60"/>
      <c r="N65" s="53">
        <f t="shared" si="20"/>
        <v>0</v>
      </c>
      <c r="O65" s="74" t="str">
        <f t="shared" si="21"/>
        <v/>
      </c>
      <c r="P65" s="260"/>
      <c r="Q65" s="261"/>
      <c r="R65" s="256">
        <f t="shared" si="22"/>
        <v>0</v>
      </c>
      <c r="T65" s="85" t="str">
        <f t="shared" si="23"/>
        <v>-</v>
      </c>
      <c r="U65" s="85" t="str">
        <f t="shared" si="24"/>
        <v>-</v>
      </c>
      <c r="V65" s="85" t="str">
        <f t="shared" si="25"/>
        <v>-</v>
      </c>
      <c r="X65" s="85" t="str">
        <f t="shared" si="26"/>
        <v>-</v>
      </c>
      <c r="Y65" s="85" t="str">
        <f t="shared" si="27"/>
        <v>-</v>
      </c>
    </row>
    <row r="66" spans="1:25" s="5" customFormat="1" ht="15" customHeight="1" thickBot="1" x14ac:dyDescent="0.25">
      <c r="A66" s="35" t="s">
        <v>19</v>
      </c>
      <c r="B66" s="41" t="s">
        <v>128</v>
      </c>
      <c r="C66" s="358"/>
      <c r="D66" s="359"/>
      <c r="E66" s="359"/>
      <c r="F66" s="359"/>
      <c r="G66" s="359"/>
      <c r="H66" s="359"/>
      <c r="I66" s="359"/>
      <c r="J66" s="359"/>
      <c r="K66" s="359"/>
      <c r="L66" s="359"/>
      <c r="M66" s="360"/>
      <c r="N66" s="84">
        <f>ROUND(SUM(N57:N65),0)</f>
        <v>0</v>
      </c>
      <c r="O66" s="74"/>
      <c r="P66" s="257">
        <f>SUM(P57:P65)</f>
        <v>0</v>
      </c>
      <c r="Q66" s="258">
        <f>SUM(Q57:Q65)</f>
        <v>0</v>
      </c>
      <c r="R66" s="259">
        <f>SUM(R57:R65)</f>
        <v>0</v>
      </c>
      <c r="S66" s="74"/>
      <c r="T66" s="130">
        <f>ROUND(SUM(T57:T65),0)</f>
        <v>0</v>
      </c>
      <c r="U66" s="130">
        <f>ROUND(SUM(U57:U65),0)</f>
        <v>0</v>
      </c>
      <c r="V66" s="130">
        <f>ROUND(SUM(V57:V65),0)</f>
        <v>0</v>
      </c>
      <c r="W66" s="55"/>
      <c r="X66" s="130">
        <f>ROUND(SUM(X57:X65),0)</f>
        <v>0</v>
      </c>
      <c r="Y66" s="130">
        <f>ROUND(SUM(Y57:Y65),0)</f>
        <v>0</v>
      </c>
    </row>
    <row r="67" spans="1:25" s="4" customFormat="1" ht="15" customHeight="1" thickBot="1" x14ac:dyDescent="0.25">
      <c r="A67" s="12"/>
      <c r="B67" s="11"/>
      <c r="C67" s="14"/>
      <c r="D67" s="15"/>
      <c r="E67" s="15"/>
      <c r="F67" s="15"/>
      <c r="G67" s="15"/>
      <c r="H67" s="15"/>
      <c r="I67" s="15"/>
      <c r="J67" s="15"/>
      <c r="K67" s="15"/>
      <c r="L67" s="15"/>
      <c r="M67" s="15"/>
      <c r="N67" s="17"/>
      <c r="O67" s="74"/>
      <c r="P67" s="74"/>
      <c r="Q67" s="74"/>
      <c r="R67" s="74"/>
      <c r="S67" s="74"/>
      <c r="T67" s="5"/>
      <c r="W67" s="55"/>
    </row>
    <row r="68" spans="1:25" s="2" customFormat="1" ht="20.100000000000001" customHeight="1" thickBot="1" x14ac:dyDescent="0.3">
      <c r="A68" s="33" t="str">
        <f>"06"</f>
        <v>06</v>
      </c>
      <c r="B68" s="37" t="s">
        <v>129</v>
      </c>
      <c r="C68" s="38"/>
      <c r="D68" s="39"/>
      <c r="E68" s="39"/>
      <c r="F68" s="39"/>
      <c r="G68" s="39"/>
      <c r="H68" s="39"/>
      <c r="I68" s="39"/>
      <c r="J68" s="39"/>
      <c r="K68" s="39"/>
      <c r="L68" s="39"/>
      <c r="M68" s="39"/>
      <c r="N68" s="40"/>
      <c r="O68" s="74"/>
      <c r="P68" s="392" t="s">
        <v>43</v>
      </c>
      <c r="Q68" s="393"/>
      <c r="R68" s="394"/>
      <c r="S68" s="74"/>
      <c r="W68" s="55"/>
    </row>
    <row r="69" spans="1:25" ht="15.75" customHeight="1" x14ac:dyDescent="0.2">
      <c r="A69" s="368" t="s">
        <v>5</v>
      </c>
      <c r="B69" s="344" t="s">
        <v>6</v>
      </c>
      <c r="C69" s="344" t="s">
        <v>83</v>
      </c>
      <c r="D69" s="57" t="s">
        <v>84</v>
      </c>
      <c r="E69" s="356" t="s">
        <v>85</v>
      </c>
      <c r="F69" s="373"/>
      <c r="G69" s="374"/>
      <c r="H69" s="356" t="s">
        <v>86</v>
      </c>
      <c r="I69" s="357"/>
      <c r="J69" s="30" t="s">
        <v>356</v>
      </c>
      <c r="K69" s="30" t="s">
        <v>385</v>
      </c>
      <c r="L69" s="361" t="s">
        <v>87</v>
      </c>
      <c r="M69" s="361" t="s">
        <v>88</v>
      </c>
      <c r="N69" s="384" t="s">
        <v>9</v>
      </c>
      <c r="P69" s="389" t="s">
        <v>341</v>
      </c>
      <c r="Q69" s="390"/>
      <c r="R69" s="391"/>
      <c r="T69" s="399" t="s">
        <v>58</v>
      </c>
      <c r="U69" s="400"/>
      <c r="V69" s="401"/>
      <c r="X69" s="405" t="s">
        <v>59</v>
      </c>
      <c r="Y69" s="406"/>
    </row>
    <row r="70" spans="1:25" ht="39.950000000000003" customHeight="1" x14ac:dyDescent="0.2">
      <c r="A70" s="369"/>
      <c r="B70" s="345"/>
      <c r="C70" s="345"/>
      <c r="D70" s="52" t="s">
        <v>89</v>
      </c>
      <c r="E70" s="31" t="s">
        <v>90</v>
      </c>
      <c r="F70" s="31" t="s">
        <v>91</v>
      </c>
      <c r="G70" s="31" t="s">
        <v>92</v>
      </c>
      <c r="H70" s="194" t="s">
        <v>93</v>
      </c>
      <c r="I70" s="194" t="s">
        <v>330</v>
      </c>
      <c r="J70" s="272" t="s">
        <v>94</v>
      </c>
      <c r="K70" s="294" t="s">
        <v>386</v>
      </c>
      <c r="L70" s="362"/>
      <c r="M70" s="362"/>
      <c r="N70" s="385"/>
      <c r="P70" s="150" t="str">
        <f>$P$13</f>
        <v>-</v>
      </c>
      <c r="Q70" s="149" t="str">
        <f>$P$16</f>
        <v>-</v>
      </c>
      <c r="R70" s="215" t="s">
        <v>62</v>
      </c>
      <c r="T70" s="153" t="s">
        <v>10</v>
      </c>
      <c r="U70" s="153" t="s">
        <v>11</v>
      </c>
      <c r="V70" s="153" t="s">
        <v>12</v>
      </c>
      <c r="X70" s="153" t="s">
        <v>13</v>
      </c>
      <c r="Y70" s="153" t="s">
        <v>14</v>
      </c>
    </row>
    <row r="71" spans="1:25" ht="15" customHeight="1" x14ac:dyDescent="0.2">
      <c r="A71" s="135" t="s">
        <v>130</v>
      </c>
      <c r="B71" s="140" t="s">
        <v>131</v>
      </c>
      <c r="C71" s="23"/>
      <c r="D71" s="52">
        <v>1</v>
      </c>
      <c r="E71" s="27"/>
      <c r="F71" s="27"/>
      <c r="G71" s="27"/>
      <c r="H71" s="193">
        <f t="shared" ref="H71:H77" si="28">SUM(E71:G71)</f>
        <v>0</v>
      </c>
      <c r="I71" s="60"/>
      <c r="J71" s="27"/>
      <c r="K71" s="295"/>
      <c r="L71" s="60"/>
      <c r="M71" s="60"/>
      <c r="N71" s="53">
        <f t="shared" ref="N71:N77" si="29">K71*J71*H71*D71</f>
        <v>0</v>
      </c>
      <c r="O71" s="74" t="str">
        <f t="shared" ref="O71:O77" si="30">IF(H71&lt;&gt;0,IF(I71="","Choisir la base de la durée!  ",""),"")&amp;IF(H71&lt;&gt;0,IF(L71="","Répartir les coûts!  ",""),"")&amp;IF(H71&lt;&gt;0,IF(M71="","Indiquer l'origine!",""),"")</f>
        <v/>
      </c>
      <c r="P71" s="260"/>
      <c r="Q71" s="261"/>
      <c r="R71" s="256">
        <f t="shared" ref="R71:R77" si="31">SUM(P71+Q71)</f>
        <v>0</v>
      </c>
      <c r="T71" s="85" t="str">
        <f t="shared" ref="T71" si="32">IF(L71="Interne",N71,"-")</f>
        <v>-</v>
      </c>
      <c r="U71" s="85" t="str">
        <f t="shared" ref="U71" si="33">IF(L71="Apparenté",N71,"-")</f>
        <v>-</v>
      </c>
      <c r="V71" s="85" t="str">
        <f t="shared" ref="V71" si="34">IF(L71="Externe",N71,"-")</f>
        <v>-</v>
      </c>
      <c r="X71" s="85" t="str">
        <f t="shared" ref="X71:X77" si="35">IF($M71="Canadien",IF(OR($N71="",$N71=0),"-",$N71),"-")</f>
        <v>-</v>
      </c>
      <c r="Y71" s="85" t="str">
        <f t="shared" ref="Y71:Y77" si="36">IF($M71="Non-Canadien",IF(OR($N71="",$N71=0),"-",$N71),"-")</f>
        <v>-</v>
      </c>
    </row>
    <row r="72" spans="1:25" ht="15" customHeight="1" x14ac:dyDescent="0.2">
      <c r="A72" s="22" t="s">
        <v>132</v>
      </c>
      <c r="B72" s="23" t="s">
        <v>133</v>
      </c>
      <c r="C72" s="23"/>
      <c r="D72" s="52">
        <v>1</v>
      </c>
      <c r="E72" s="27"/>
      <c r="F72" s="27"/>
      <c r="G72" s="27"/>
      <c r="H72" s="193">
        <f t="shared" si="28"/>
        <v>0</v>
      </c>
      <c r="I72" s="60"/>
      <c r="J72" s="27"/>
      <c r="K72" s="295"/>
      <c r="L72" s="60"/>
      <c r="M72" s="60"/>
      <c r="N72" s="53">
        <f t="shared" si="29"/>
        <v>0</v>
      </c>
      <c r="O72" s="74" t="str">
        <f t="shared" si="30"/>
        <v/>
      </c>
      <c r="P72" s="260"/>
      <c r="Q72" s="261"/>
      <c r="R72" s="256">
        <f t="shared" si="31"/>
        <v>0</v>
      </c>
      <c r="T72" s="85" t="str">
        <f t="shared" ref="T72:T77" si="37">IF(L72="Interne",N72,"-")</f>
        <v>-</v>
      </c>
      <c r="U72" s="85" t="str">
        <f t="shared" ref="U72:U77" si="38">IF(L72="Apparenté",N72,"-")</f>
        <v>-</v>
      </c>
      <c r="V72" s="85" t="str">
        <f t="shared" ref="V72:V77" si="39">IF(L72="Externe",N72,"-")</f>
        <v>-</v>
      </c>
      <c r="X72" s="85" t="str">
        <f t="shared" si="35"/>
        <v>-</v>
      </c>
      <c r="Y72" s="85" t="str">
        <f t="shared" si="36"/>
        <v>-</v>
      </c>
    </row>
    <row r="73" spans="1:25" ht="15" customHeight="1" x14ac:dyDescent="0.2">
      <c r="A73" s="22" t="s">
        <v>134</v>
      </c>
      <c r="B73" s="23" t="s">
        <v>135</v>
      </c>
      <c r="C73" s="23"/>
      <c r="D73" s="52">
        <v>1</v>
      </c>
      <c r="E73" s="27"/>
      <c r="F73" s="27"/>
      <c r="G73" s="27"/>
      <c r="H73" s="193">
        <f t="shared" si="28"/>
        <v>0</v>
      </c>
      <c r="I73" s="60"/>
      <c r="J73" s="27"/>
      <c r="K73" s="295"/>
      <c r="L73" s="60"/>
      <c r="M73" s="60"/>
      <c r="N73" s="53">
        <f t="shared" si="29"/>
        <v>0</v>
      </c>
      <c r="O73" s="74" t="str">
        <f t="shared" si="30"/>
        <v/>
      </c>
      <c r="P73" s="260"/>
      <c r="Q73" s="261"/>
      <c r="R73" s="256">
        <f t="shared" si="31"/>
        <v>0</v>
      </c>
      <c r="T73" s="85" t="str">
        <f t="shared" si="37"/>
        <v>-</v>
      </c>
      <c r="U73" s="85" t="str">
        <f t="shared" si="38"/>
        <v>-</v>
      </c>
      <c r="V73" s="85" t="str">
        <f t="shared" si="39"/>
        <v>-</v>
      </c>
      <c r="X73" s="85" t="str">
        <f t="shared" si="35"/>
        <v>-</v>
      </c>
      <c r="Y73" s="85" t="str">
        <f t="shared" si="36"/>
        <v>-</v>
      </c>
    </row>
    <row r="74" spans="1:25" ht="15" customHeight="1" x14ac:dyDescent="0.2">
      <c r="A74" s="34" t="s">
        <v>136</v>
      </c>
      <c r="B74" s="23" t="s">
        <v>137</v>
      </c>
      <c r="C74" s="23"/>
      <c r="D74" s="52">
        <v>1</v>
      </c>
      <c r="E74" s="27"/>
      <c r="F74" s="27"/>
      <c r="G74" s="27"/>
      <c r="H74" s="193">
        <f t="shared" si="28"/>
        <v>0</v>
      </c>
      <c r="I74" s="60"/>
      <c r="J74" s="27"/>
      <c r="K74" s="295"/>
      <c r="L74" s="60"/>
      <c r="M74" s="60"/>
      <c r="N74" s="53">
        <f t="shared" si="29"/>
        <v>0</v>
      </c>
      <c r="O74" s="74" t="str">
        <f t="shared" si="30"/>
        <v/>
      </c>
      <c r="P74" s="260"/>
      <c r="Q74" s="261"/>
      <c r="R74" s="256">
        <f t="shared" si="31"/>
        <v>0</v>
      </c>
      <c r="T74" s="85" t="str">
        <f t="shared" si="37"/>
        <v>-</v>
      </c>
      <c r="U74" s="85" t="str">
        <f t="shared" si="38"/>
        <v>-</v>
      </c>
      <c r="V74" s="85" t="str">
        <f t="shared" si="39"/>
        <v>-</v>
      </c>
      <c r="X74" s="85" t="str">
        <f t="shared" si="35"/>
        <v>-</v>
      </c>
      <c r="Y74" s="85" t="str">
        <f t="shared" si="36"/>
        <v>-</v>
      </c>
    </row>
    <row r="75" spans="1:25" s="5" customFormat="1" ht="15" customHeight="1" x14ac:dyDescent="0.2">
      <c r="A75" s="34" t="s">
        <v>138</v>
      </c>
      <c r="B75" s="23" t="s">
        <v>139</v>
      </c>
      <c r="C75" s="23"/>
      <c r="D75" s="52">
        <v>1</v>
      </c>
      <c r="E75" s="27"/>
      <c r="F75" s="27"/>
      <c r="G75" s="27"/>
      <c r="H75" s="193">
        <f t="shared" si="28"/>
        <v>0</v>
      </c>
      <c r="I75" s="60"/>
      <c r="J75" s="27"/>
      <c r="K75" s="295"/>
      <c r="L75" s="60"/>
      <c r="M75" s="60"/>
      <c r="N75" s="53">
        <f t="shared" si="29"/>
        <v>0</v>
      </c>
      <c r="O75" s="74" t="str">
        <f t="shared" si="30"/>
        <v/>
      </c>
      <c r="P75" s="260"/>
      <c r="Q75" s="261"/>
      <c r="R75" s="256">
        <f t="shared" si="31"/>
        <v>0</v>
      </c>
      <c r="S75" s="74"/>
      <c r="T75" s="85" t="str">
        <f t="shared" si="37"/>
        <v>-</v>
      </c>
      <c r="U75" s="85" t="str">
        <f t="shared" si="38"/>
        <v>-</v>
      </c>
      <c r="V75" s="85" t="str">
        <f t="shared" si="39"/>
        <v>-</v>
      </c>
      <c r="W75" s="55"/>
      <c r="X75" s="85" t="str">
        <f t="shared" si="35"/>
        <v>-</v>
      </c>
      <c r="Y75" s="85" t="str">
        <f t="shared" si="36"/>
        <v>-</v>
      </c>
    </row>
    <row r="76" spans="1:25" s="5" customFormat="1" ht="15" customHeight="1" x14ac:dyDescent="0.2">
      <c r="A76" s="34" t="s">
        <v>366</v>
      </c>
      <c r="B76" s="23" t="s">
        <v>367</v>
      </c>
      <c r="C76" s="23"/>
      <c r="D76" s="52">
        <v>1</v>
      </c>
      <c r="E76" s="27"/>
      <c r="F76" s="27"/>
      <c r="G76" s="27"/>
      <c r="H76" s="193">
        <f t="shared" ref="H76" si="40">SUM(E76:G76)</f>
        <v>0</v>
      </c>
      <c r="I76" s="60"/>
      <c r="J76" s="27"/>
      <c r="K76" s="295"/>
      <c r="L76" s="60"/>
      <c r="M76" s="60"/>
      <c r="N76" s="53">
        <f t="shared" si="29"/>
        <v>0</v>
      </c>
      <c r="O76" s="74" t="str">
        <f t="shared" ref="O76" si="41">IF(H76&lt;&gt;0,IF(I76="","Choisir la base de la durée!  ",""),"")&amp;IF(H76&lt;&gt;0,IF(L76="","Répartir les coûts!  ",""),"")&amp;IF(H76&lt;&gt;0,IF(M76="","Indiquer l'origine!",""),"")</f>
        <v/>
      </c>
      <c r="P76" s="260"/>
      <c r="Q76" s="261"/>
      <c r="R76" s="256">
        <f t="shared" ref="R76" si="42">SUM(P76+Q76)</f>
        <v>0</v>
      </c>
      <c r="S76" s="74"/>
      <c r="T76" s="85" t="str">
        <f t="shared" ref="T76" si="43">IF(L76="Interne",N76,"-")</f>
        <v>-</v>
      </c>
      <c r="U76" s="85" t="str">
        <f t="shared" ref="U76" si="44">IF(L76="Apparenté",N76,"-")</f>
        <v>-</v>
      </c>
      <c r="V76" s="85" t="str">
        <f t="shared" ref="V76" si="45">IF(L76="Externe",N76,"-")</f>
        <v>-</v>
      </c>
      <c r="W76" s="55"/>
      <c r="X76" s="85" t="str">
        <f t="shared" si="35"/>
        <v>-</v>
      </c>
      <c r="Y76" s="85" t="str">
        <f t="shared" si="36"/>
        <v>-</v>
      </c>
    </row>
    <row r="77" spans="1:25" s="5" customFormat="1" ht="15" customHeight="1" x14ac:dyDescent="0.2">
      <c r="A77" s="34" t="s">
        <v>140</v>
      </c>
      <c r="B77" s="23" t="s">
        <v>80</v>
      </c>
      <c r="C77" s="23"/>
      <c r="D77" s="52">
        <v>1</v>
      </c>
      <c r="E77" s="27"/>
      <c r="F77" s="27"/>
      <c r="G77" s="27"/>
      <c r="H77" s="193">
        <f t="shared" si="28"/>
        <v>0</v>
      </c>
      <c r="I77" s="60"/>
      <c r="J77" s="27"/>
      <c r="K77" s="295"/>
      <c r="L77" s="60"/>
      <c r="M77" s="60"/>
      <c r="N77" s="53">
        <f t="shared" si="29"/>
        <v>0</v>
      </c>
      <c r="O77" s="74" t="str">
        <f t="shared" si="30"/>
        <v/>
      </c>
      <c r="P77" s="260"/>
      <c r="Q77" s="261"/>
      <c r="R77" s="256">
        <f t="shared" si="31"/>
        <v>0</v>
      </c>
      <c r="S77" s="74"/>
      <c r="T77" s="85" t="str">
        <f t="shared" si="37"/>
        <v>-</v>
      </c>
      <c r="U77" s="85" t="str">
        <f t="shared" si="38"/>
        <v>-</v>
      </c>
      <c r="V77" s="85" t="str">
        <f t="shared" si="39"/>
        <v>-</v>
      </c>
      <c r="W77" s="55"/>
      <c r="X77" s="85" t="str">
        <f t="shared" si="35"/>
        <v>-</v>
      </c>
      <c r="Y77" s="85" t="str">
        <f t="shared" si="36"/>
        <v>-</v>
      </c>
    </row>
    <row r="78" spans="1:25" s="2" customFormat="1" ht="15" customHeight="1" thickBot="1" x14ac:dyDescent="0.3">
      <c r="A78" s="35" t="s">
        <v>20</v>
      </c>
      <c r="B78" s="36" t="s">
        <v>141</v>
      </c>
      <c r="C78" s="358"/>
      <c r="D78" s="359"/>
      <c r="E78" s="359"/>
      <c r="F78" s="359"/>
      <c r="G78" s="359"/>
      <c r="H78" s="359"/>
      <c r="I78" s="359"/>
      <c r="J78" s="359"/>
      <c r="K78" s="359"/>
      <c r="L78" s="359"/>
      <c r="M78" s="360"/>
      <c r="N78" s="84">
        <f>ROUND(SUM(N71:N77),0)</f>
        <v>0</v>
      </c>
      <c r="O78" s="74"/>
      <c r="P78" s="257">
        <f>SUM(P71:P77)</f>
        <v>0</v>
      </c>
      <c r="Q78" s="258">
        <f>SUM(Q71:Q77)</f>
        <v>0</v>
      </c>
      <c r="R78" s="259">
        <f>SUM(R71:R77)</f>
        <v>0</v>
      </c>
      <c r="S78" s="74"/>
      <c r="T78" s="131">
        <f>ROUND(SUM(T71:T77),0)</f>
        <v>0</v>
      </c>
      <c r="U78" s="131">
        <f>ROUND(SUM(U71:U77),0)</f>
        <v>0</v>
      </c>
      <c r="V78" s="131">
        <f>ROUND(SUM(V71:V77),0)</f>
        <v>0</v>
      </c>
      <c r="W78" s="55"/>
      <c r="X78" s="131">
        <f>ROUND(SUM(X71:X77),0)</f>
        <v>0</v>
      </c>
      <c r="Y78" s="131">
        <f>ROUND(SUM(Y71:Y77),0)</f>
        <v>0</v>
      </c>
    </row>
    <row r="79" spans="1:25" ht="15" customHeight="1" thickBot="1" x14ac:dyDescent="0.25">
      <c r="A79" s="4"/>
      <c r="B79" s="4"/>
      <c r="C79" s="4"/>
      <c r="D79" s="3"/>
      <c r="E79" s="3"/>
      <c r="F79" s="3"/>
      <c r="G79" s="3"/>
      <c r="H79" s="3"/>
      <c r="I79" s="3"/>
      <c r="J79" s="3"/>
      <c r="K79" s="3"/>
      <c r="L79" s="3"/>
      <c r="M79" s="3"/>
      <c r="N79" s="10"/>
    </row>
    <row r="80" spans="1:25" s="2" customFormat="1" ht="20.100000000000001" customHeight="1" thickBot="1" x14ac:dyDescent="0.3">
      <c r="A80" s="33" t="str">
        <f>"07"</f>
        <v>07</v>
      </c>
      <c r="B80" s="37" t="s">
        <v>142</v>
      </c>
      <c r="C80" s="38"/>
      <c r="D80" s="39"/>
      <c r="E80" s="39"/>
      <c r="F80" s="39"/>
      <c r="G80" s="39"/>
      <c r="H80" s="39"/>
      <c r="I80" s="39"/>
      <c r="J80" s="39"/>
      <c r="K80" s="39"/>
      <c r="L80" s="39"/>
      <c r="M80" s="39"/>
      <c r="N80" s="40"/>
      <c r="O80" s="74"/>
      <c r="P80" s="392" t="s">
        <v>43</v>
      </c>
      <c r="Q80" s="393"/>
      <c r="R80" s="394"/>
      <c r="S80" s="74"/>
      <c r="W80" s="55"/>
    </row>
    <row r="81" spans="1:25" ht="15.75" customHeight="1" x14ac:dyDescent="0.2">
      <c r="A81" s="368" t="s">
        <v>5</v>
      </c>
      <c r="B81" s="344" t="s">
        <v>6</v>
      </c>
      <c r="C81" s="344" t="s">
        <v>83</v>
      </c>
      <c r="D81" s="57" t="s">
        <v>84</v>
      </c>
      <c r="E81" s="356" t="s">
        <v>85</v>
      </c>
      <c r="F81" s="373"/>
      <c r="G81" s="374"/>
      <c r="H81" s="356" t="s">
        <v>86</v>
      </c>
      <c r="I81" s="357"/>
      <c r="J81" s="30" t="s">
        <v>356</v>
      </c>
      <c r="K81" s="30" t="s">
        <v>385</v>
      </c>
      <c r="L81" s="361" t="s">
        <v>87</v>
      </c>
      <c r="M81" s="361" t="s">
        <v>88</v>
      </c>
      <c r="N81" s="384" t="s">
        <v>9</v>
      </c>
      <c r="P81" s="389" t="s">
        <v>341</v>
      </c>
      <c r="Q81" s="390"/>
      <c r="R81" s="391"/>
      <c r="T81" s="399" t="s">
        <v>58</v>
      </c>
      <c r="U81" s="400"/>
      <c r="V81" s="401"/>
      <c r="X81" s="405" t="s">
        <v>59</v>
      </c>
      <c r="Y81" s="406"/>
    </row>
    <row r="82" spans="1:25" ht="39.950000000000003" customHeight="1" x14ac:dyDescent="0.2">
      <c r="A82" s="369"/>
      <c r="B82" s="345"/>
      <c r="C82" s="345"/>
      <c r="D82" s="52" t="s">
        <v>89</v>
      </c>
      <c r="E82" s="31" t="s">
        <v>90</v>
      </c>
      <c r="F82" s="31" t="s">
        <v>91</v>
      </c>
      <c r="G82" s="31" t="s">
        <v>92</v>
      </c>
      <c r="H82" s="194" t="s">
        <v>93</v>
      </c>
      <c r="I82" s="194" t="s">
        <v>330</v>
      </c>
      <c r="J82" s="272" t="s">
        <v>94</v>
      </c>
      <c r="K82" s="294" t="s">
        <v>386</v>
      </c>
      <c r="L82" s="362"/>
      <c r="M82" s="362"/>
      <c r="N82" s="385"/>
      <c r="P82" s="150" t="str">
        <f>$P$13</f>
        <v>-</v>
      </c>
      <c r="Q82" s="149" t="str">
        <f>$P$16</f>
        <v>-</v>
      </c>
      <c r="R82" s="215" t="s">
        <v>62</v>
      </c>
      <c r="T82" s="153" t="s">
        <v>10</v>
      </c>
      <c r="U82" s="153" t="s">
        <v>11</v>
      </c>
      <c r="V82" s="153" t="s">
        <v>12</v>
      </c>
      <c r="X82" s="153" t="s">
        <v>13</v>
      </c>
      <c r="Y82" s="153" t="s">
        <v>14</v>
      </c>
    </row>
    <row r="83" spans="1:25" ht="15" customHeight="1" x14ac:dyDescent="0.2">
      <c r="A83" s="135" t="s">
        <v>143</v>
      </c>
      <c r="B83" s="140" t="s">
        <v>144</v>
      </c>
      <c r="C83" s="23"/>
      <c r="D83" s="52">
        <v>1</v>
      </c>
      <c r="E83" s="27"/>
      <c r="F83" s="27"/>
      <c r="G83" s="27"/>
      <c r="H83" s="193">
        <f t="shared" ref="H83:H90" si="46">SUM(E83:G83)</f>
        <v>0</v>
      </c>
      <c r="I83" s="60"/>
      <c r="J83" s="27"/>
      <c r="K83" s="295"/>
      <c r="L83" s="60"/>
      <c r="M83" s="60"/>
      <c r="N83" s="53">
        <f t="shared" ref="N83:N90" si="47">K83*J83*H83*D83</f>
        <v>0</v>
      </c>
      <c r="O83" s="74" t="str">
        <f t="shared" ref="O83:O90" si="48">IF(H83&lt;&gt;0,IF(I83="","Choisir la base de la durée!  ",""),"")&amp;IF(H83&lt;&gt;0,IF(L83="","Répartir les coûts!  ",""),"")&amp;IF(H83&lt;&gt;0,IF(M83="","Indiquer l'origine!",""),"")</f>
        <v/>
      </c>
      <c r="P83" s="260"/>
      <c r="Q83" s="261"/>
      <c r="R83" s="256">
        <f t="shared" ref="R83:R90" si="49">SUM(P83+Q83)</f>
        <v>0</v>
      </c>
      <c r="T83" s="85" t="str">
        <f t="shared" ref="T83:T90" si="50">IF(L83="Interne",N83,"-")</f>
        <v>-</v>
      </c>
      <c r="U83" s="85" t="str">
        <f t="shared" ref="U83:U90" si="51">IF(L83="Apparenté",N83,"-")</f>
        <v>-</v>
      </c>
      <c r="V83" s="85" t="str">
        <f t="shared" ref="V83:V90" si="52">IF(L83="Externe",N83,"-")</f>
        <v>-</v>
      </c>
      <c r="X83" s="85" t="str">
        <f t="shared" ref="X83:X90" si="53">IF($M83="Canadien",IF(OR($N83="",$N83=0),"-",$N83),"-")</f>
        <v>-</v>
      </c>
      <c r="Y83" s="85" t="str">
        <f t="shared" ref="Y83:Y90" si="54">IF($M83="Non-Canadien",IF(OR($N83="",$N83=0),"-",$N83),"-")</f>
        <v>-</v>
      </c>
    </row>
    <row r="84" spans="1:25" ht="15" customHeight="1" x14ac:dyDescent="0.2">
      <c r="A84" s="22" t="s">
        <v>145</v>
      </c>
      <c r="B84" s="23" t="s">
        <v>146</v>
      </c>
      <c r="C84" s="23"/>
      <c r="D84" s="52">
        <v>1</v>
      </c>
      <c r="E84" s="27"/>
      <c r="F84" s="27"/>
      <c r="G84" s="27"/>
      <c r="H84" s="193">
        <f t="shared" si="46"/>
        <v>0</v>
      </c>
      <c r="I84" s="60"/>
      <c r="J84" s="27"/>
      <c r="K84" s="295"/>
      <c r="L84" s="60"/>
      <c r="M84" s="60"/>
      <c r="N84" s="53">
        <f t="shared" si="47"/>
        <v>0</v>
      </c>
      <c r="O84" s="74" t="str">
        <f t="shared" si="48"/>
        <v/>
      </c>
      <c r="P84" s="260"/>
      <c r="Q84" s="261"/>
      <c r="R84" s="256">
        <f t="shared" si="49"/>
        <v>0</v>
      </c>
      <c r="T84" s="85" t="str">
        <f t="shared" si="50"/>
        <v>-</v>
      </c>
      <c r="U84" s="85" t="str">
        <f t="shared" si="51"/>
        <v>-</v>
      </c>
      <c r="V84" s="85" t="str">
        <f t="shared" si="52"/>
        <v>-</v>
      </c>
      <c r="X84" s="85" t="str">
        <f t="shared" si="53"/>
        <v>-</v>
      </c>
      <c r="Y84" s="85" t="str">
        <f t="shared" si="54"/>
        <v>-</v>
      </c>
    </row>
    <row r="85" spans="1:25" ht="15" customHeight="1" x14ac:dyDescent="0.2">
      <c r="A85" s="22" t="s">
        <v>147</v>
      </c>
      <c r="B85" s="23" t="s">
        <v>148</v>
      </c>
      <c r="C85" s="23"/>
      <c r="D85" s="52">
        <v>1</v>
      </c>
      <c r="E85" s="27"/>
      <c r="F85" s="27"/>
      <c r="G85" s="27"/>
      <c r="H85" s="193">
        <f t="shared" si="46"/>
        <v>0</v>
      </c>
      <c r="I85" s="60"/>
      <c r="J85" s="27"/>
      <c r="K85" s="295"/>
      <c r="L85" s="60"/>
      <c r="M85" s="60"/>
      <c r="N85" s="53">
        <f t="shared" si="47"/>
        <v>0</v>
      </c>
      <c r="O85" s="74" t="str">
        <f t="shared" si="48"/>
        <v/>
      </c>
      <c r="P85" s="260"/>
      <c r="Q85" s="261"/>
      <c r="R85" s="256">
        <f t="shared" si="49"/>
        <v>0</v>
      </c>
      <c r="T85" s="85" t="str">
        <f t="shared" si="50"/>
        <v>-</v>
      </c>
      <c r="U85" s="85" t="str">
        <f t="shared" si="51"/>
        <v>-</v>
      </c>
      <c r="V85" s="85" t="str">
        <f t="shared" si="52"/>
        <v>-</v>
      </c>
      <c r="X85" s="85" t="str">
        <f t="shared" si="53"/>
        <v>-</v>
      </c>
      <c r="Y85" s="85" t="str">
        <f t="shared" si="54"/>
        <v>-</v>
      </c>
    </row>
    <row r="86" spans="1:25" ht="15" customHeight="1" x14ac:dyDescent="0.2">
      <c r="A86" s="22" t="s">
        <v>149</v>
      </c>
      <c r="B86" s="23" t="s">
        <v>150</v>
      </c>
      <c r="C86" s="23"/>
      <c r="D86" s="52">
        <v>1</v>
      </c>
      <c r="E86" s="27"/>
      <c r="F86" s="27"/>
      <c r="G86" s="27"/>
      <c r="H86" s="193">
        <f t="shared" si="46"/>
        <v>0</v>
      </c>
      <c r="I86" s="60"/>
      <c r="J86" s="27"/>
      <c r="K86" s="295"/>
      <c r="L86" s="60"/>
      <c r="M86" s="60"/>
      <c r="N86" s="53">
        <f t="shared" si="47"/>
        <v>0</v>
      </c>
      <c r="O86" s="74" t="str">
        <f t="shared" si="48"/>
        <v/>
      </c>
      <c r="P86" s="260"/>
      <c r="Q86" s="261"/>
      <c r="R86" s="256">
        <f t="shared" si="49"/>
        <v>0</v>
      </c>
      <c r="T86" s="85" t="str">
        <f t="shared" si="50"/>
        <v>-</v>
      </c>
      <c r="U86" s="85" t="str">
        <f t="shared" si="51"/>
        <v>-</v>
      </c>
      <c r="V86" s="85" t="str">
        <f t="shared" si="52"/>
        <v>-</v>
      </c>
      <c r="X86" s="85" t="str">
        <f t="shared" si="53"/>
        <v>-</v>
      </c>
      <c r="Y86" s="85" t="str">
        <f t="shared" si="54"/>
        <v>-</v>
      </c>
    </row>
    <row r="87" spans="1:25" s="4" customFormat="1" ht="15" customHeight="1" x14ac:dyDescent="0.2">
      <c r="A87" s="22" t="s">
        <v>151</v>
      </c>
      <c r="B87" s="23" t="s">
        <v>152</v>
      </c>
      <c r="C87" s="23"/>
      <c r="D87" s="52">
        <v>1</v>
      </c>
      <c r="E87" s="27"/>
      <c r="F87" s="27"/>
      <c r="G87" s="27"/>
      <c r="H87" s="193">
        <f t="shared" si="46"/>
        <v>0</v>
      </c>
      <c r="I87" s="60"/>
      <c r="J87" s="27"/>
      <c r="K87" s="295"/>
      <c r="L87" s="60"/>
      <c r="M87" s="60"/>
      <c r="N87" s="53">
        <f t="shared" si="47"/>
        <v>0</v>
      </c>
      <c r="O87" s="74" t="str">
        <f t="shared" si="48"/>
        <v/>
      </c>
      <c r="P87" s="260"/>
      <c r="Q87" s="261"/>
      <c r="R87" s="256">
        <f t="shared" si="49"/>
        <v>0</v>
      </c>
      <c r="S87" s="74"/>
      <c r="T87" s="85" t="str">
        <f t="shared" si="50"/>
        <v>-</v>
      </c>
      <c r="U87" s="85" t="str">
        <f t="shared" si="51"/>
        <v>-</v>
      </c>
      <c r="V87" s="85" t="str">
        <f t="shared" si="52"/>
        <v>-</v>
      </c>
      <c r="W87" s="55"/>
      <c r="X87" s="85" t="str">
        <f t="shared" si="53"/>
        <v>-</v>
      </c>
      <c r="Y87" s="85" t="str">
        <f t="shared" si="54"/>
        <v>-</v>
      </c>
    </row>
    <row r="88" spans="1:25" s="6" customFormat="1" ht="15" customHeight="1" x14ac:dyDescent="0.2">
      <c r="A88" s="22" t="s">
        <v>153</v>
      </c>
      <c r="B88" s="23" t="s">
        <v>154</v>
      </c>
      <c r="C88" s="23"/>
      <c r="D88" s="52">
        <v>1</v>
      </c>
      <c r="E88" s="27"/>
      <c r="F88" s="27"/>
      <c r="G88" s="27"/>
      <c r="H88" s="193">
        <f t="shared" si="46"/>
        <v>0</v>
      </c>
      <c r="I88" s="60"/>
      <c r="J88" s="27"/>
      <c r="K88" s="295"/>
      <c r="L88" s="60"/>
      <c r="M88" s="60"/>
      <c r="N88" s="53">
        <f t="shared" si="47"/>
        <v>0</v>
      </c>
      <c r="O88" s="74" t="str">
        <f t="shared" si="48"/>
        <v/>
      </c>
      <c r="P88" s="260"/>
      <c r="Q88" s="261"/>
      <c r="R88" s="256">
        <f t="shared" si="49"/>
        <v>0</v>
      </c>
      <c r="S88" s="74"/>
      <c r="T88" s="85" t="str">
        <f t="shared" si="50"/>
        <v>-</v>
      </c>
      <c r="U88" s="85" t="str">
        <f t="shared" si="51"/>
        <v>-</v>
      </c>
      <c r="V88" s="85" t="str">
        <f t="shared" si="52"/>
        <v>-</v>
      </c>
      <c r="W88" s="55"/>
      <c r="X88" s="85" t="str">
        <f t="shared" si="53"/>
        <v>-</v>
      </c>
      <c r="Y88" s="85" t="str">
        <f t="shared" si="54"/>
        <v>-</v>
      </c>
    </row>
    <row r="89" spans="1:25" ht="15" customHeight="1" x14ac:dyDescent="0.2">
      <c r="A89" s="22" t="s">
        <v>155</v>
      </c>
      <c r="B89" s="23" t="s">
        <v>156</v>
      </c>
      <c r="C89" s="23"/>
      <c r="D89" s="52">
        <v>1</v>
      </c>
      <c r="E89" s="27"/>
      <c r="F89" s="27"/>
      <c r="G89" s="27"/>
      <c r="H89" s="193">
        <f t="shared" si="46"/>
        <v>0</v>
      </c>
      <c r="I89" s="60"/>
      <c r="J89" s="27"/>
      <c r="K89" s="295"/>
      <c r="L89" s="60"/>
      <c r="M89" s="60"/>
      <c r="N89" s="53">
        <f t="shared" si="47"/>
        <v>0</v>
      </c>
      <c r="O89" s="74" t="str">
        <f t="shared" si="48"/>
        <v/>
      </c>
      <c r="P89" s="260"/>
      <c r="Q89" s="261"/>
      <c r="R89" s="256">
        <f t="shared" si="49"/>
        <v>0</v>
      </c>
      <c r="T89" s="85" t="str">
        <f t="shared" si="50"/>
        <v>-</v>
      </c>
      <c r="U89" s="85" t="str">
        <f t="shared" si="51"/>
        <v>-</v>
      </c>
      <c r="V89" s="85" t="str">
        <f t="shared" si="52"/>
        <v>-</v>
      </c>
      <c r="X89" s="85" t="str">
        <f t="shared" si="53"/>
        <v>-</v>
      </c>
      <c r="Y89" s="85" t="str">
        <f t="shared" si="54"/>
        <v>-</v>
      </c>
    </row>
    <row r="90" spans="1:25" ht="15" customHeight="1" x14ac:dyDescent="0.2">
      <c r="A90" s="22" t="s">
        <v>157</v>
      </c>
      <c r="B90" s="23" t="s">
        <v>80</v>
      </c>
      <c r="C90" s="23"/>
      <c r="D90" s="52">
        <v>1</v>
      </c>
      <c r="E90" s="27"/>
      <c r="F90" s="27"/>
      <c r="G90" s="27"/>
      <c r="H90" s="193">
        <f t="shared" si="46"/>
        <v>0</v>
      </c>
      <c r="I90" s="60"/>
      <c r="J90" s="27"/>
      <c r="K90" s="295"/>
      <c r="L90" s="60"/>
      <c r="M90" s="60"/>
      <c r="N90" s="53">
        <f t="shared" si="47"/>
        <v>0</v>
      </c>
      <c r="O90" s="74" t="str">
        <f t="shared" si="48"/>
        <v/>
      </c>
      <c r="P90" s="260"/>
      <c r="Q90" s="261"/>
      <c r="R90" s="256">
        <f t="shared" si="49"/>
        <v>0</v>
      </c>
      <c r="T90" s="85" t="str">
        <f t="shared" si="50"/>
        <v>-</v>
      </c>
      <c r="U90" s="85" t="str">
        <f t="shared" si="51"/>
        <v>-</v>
      </c>
      <c r="V90" s="85" t="str">
        <f t="shared" si="52"/>
        <v>-</v>
      </c>
      <c r="X90" s="85" t="str">
        <f t="shared" si="53"/>
        <v>-</v>
      </c>
      <c r="Y90" s="85" t="str">
        <f t="shared" si="54"/>
        <v>-</v>
      </c>
    </row>
    <row r="91" spans="1:25" s="2" customFormat="1" ht="15" customHeight="1" thickBot="1" x14ac:dyDescent="0.3">
      <c r="A91" s="35" t="s">
        <v>21</v>
      </c>
      <c r="B91" s="36" t="s">
        <v>158</v>
      </c>
      <c r="C91" s="358"/>
      <c r="D91" s="359"/>
      <c r="E91" s="359"/>
      <c r="F91" s="359"/>
      <c r="G91" s="359"/>
      <c r="H91" s="359"/>
      <c r="I91" s="359"/>
      <c r="J91" s="359"/>
      <c r="K91" s="359"/>
      <c r="L91" s="359"/>
      <c r="M91" s="360"/>
      <c r="N91" s="84">
        <f>ROUND(SUM(N83:N90),0)</f>
        <v>0</v>
      </c>
      <c r="O91" s="74"/>
      <c r="P91" s="257">
        <f>SUM(P83:P90)</f>
        <v>0</v>
      </c>
      <c r="Q91" s="258">
        <f>SUM(Q83:Q90)</f>
        <v>0</v>
      </c>
      <c r="R91" s="259">
        <f>SUM(R83:R90)</f>
        <v>0</v>
      </c>
      <c r="S91" s="74"/>
      <c r="T91" s="131">
        <f>ROUND(SUM(T83:T90),0)</f>
        <v>0</v>
      </c>
      <c r="U91" s="131">
        <f>ROUND(SUM(U83:U90),0)</f>
        <v>0</v>
      </c>
      <c r="V91" s="131">
        <f>ROUND(SUM(V83:V90),0)</f>
        <v>0</v>
      </c>
      <c r="W91" s="55"/>
      <c r="X91" s="131">
        <f>ROUND(SUM(X83:X90),0)</f>
        <v>0</v>
      </c>
      <c r="Y91" s="131">
        <f>ROUND(SUM(Y83:Y90),0)</f>
        <v>0</v>
      </c>
    </row>
    <row r="92" spans="1:25" ht="15" customHeight="1" thickBot="1" x14ac:dyDescent="0.25">
      <c r="A92" s="12"/>
      <c r="B92" s="11"/>
      <c r="C92" s="8"/>
      <c r="D92"/>
      <c r="E92" s="1"/>
      <c r="H92" s="8"/>
      <c r="I92" s="8"/>
      <c r="W92" s="56"/>
    </row>
    <row r="93" spans="1:25" s="2" customFormat="1" ht="20.100000000000001" customHeight="1" thickBot="1" x14ac:dyDescent="0.3">
      <c r="A93" s="33" t="s">
        <v>22</v>
      </c>
      <c r="B93" s="37" t="s">
        <v>159</v>
      </c>
      <c r="C93" s="38"/>
      <c r="D93" s="39"/>
      <c r="E93" s="39"/>
      <c r="F93" s="39"/>
      <c r="G93" s="39"/>
      <c r="H93" s="39"/>
      <c r="I93" s="39"/>
      <c r="J93" s="39"/>
      <c r="K93" s="39"/>
      <c r="L93" s="39"/>
      <c r="M93" s="39"/>
      <c r="N93" s="40"/>
      <c r="O93" s="74"/>
      <c r="P93" s="392" t="s">
        <v>43</v>
      </c>
      <c r="Q93" s="393"/>
      <c r="R93" s="394"/>
      <c r="S93" s="74"/>
      <c r="W93" s="55"/>
    </row>
    <row r="94" spans="1:25" ht="15.75" customHeight="1" x14ac:dyDescent="0.2">
      <c r="A94" s="368" t="s">
        <v>5</v>
      </c>
      <c r="B94" s="344" t="s">
        <v>6</v>
      </c>
      <c r="C94" s="344" t="s">
        <v>83</v>
      </c>
      <c r="D94" s="57" t="s">
        <v>84</v>
      </c>
      <c r="E94" s="356" t="s">
        <v>85</v>
      </c>
      <c r="F94" s="373"/>
      <c r="G94" s="374"/>
      <c r="H94" s="356" t="s">
        <v>86</v>
      </c>
      <c r="I94" s="357"/>
      <c r="J94" s="30" t="s">
        <v>356</v>
      </c>
      <c r="K94" s="30" t="s">
        <v>385</v>
      </c>
      <c r="L94" s="361" t="s">
        <v>87</v>
      </c>
      <c r="M94" s="361" t="s">
        <v>88</v>
      </c>
      <c r="N94" s="384" t="s">
        <v>9</v>
      </c>
      <c r="P94" s="389" t="s">
        <v>341</v>
      </c>
      <c r="Q94" s="390"/>
      <c r="R94" s="391"/>
      <c r="T94" s="399" t="s">
        <v>58</v>
      </c>
      <c r="U94" s="400"/>
      <c r="V94" s="401"/>
      <c r="X94" s="405" t="s">
        <v>59</v>
      </c>
      <c r="Y94" s="406"/>
    </row>
    <row r="95" spans="1:25" ht="39.950000000000003" customHeight="1" x14ac:dyDescent="0.2">
      <c r="A95" s="369"/>
      <c r="B95" s="345"/>
      <c r="C95" s="345"/>
      <c r="D95" s="52" t="s">
        <v>89</v>
      </c>
      <c r="E95" s="31" t="s">
        <v>90</v>
      </c>
      <c r="F95" s="31" t="s">
        <v>91</v>
      </c>
      <c r="G95" s="31" t="s">
        <v>92</v>
      </c>
      <c r="H95" s="194" t="s">
        <v>93</v>
      </c>
      <c r="I95" s="194" t="s">
        <v>330</v>
      </c>
      <c r="J95" s="272" t="s">
        <v>94</v>
      </c>
      <c r="K95" s="294" t="s">
        <v>386</v>
      </c>
      <c r="L95" s="362"/>
      <c r="M95" s="362"/>
      <c r="N95" s="385"/>
      <c r="P95" s="150" t="str">
        <f>$P$13</f>
        <v>-</v>
      </c>
      <c r="Q95" s="149" t="str">
        <f>$P$16</f>
        <v>-</v>
      </c>
      <c r="R95" s="215" t="s">
        <v>62</v>
      </c>
      <c r="T95" s="153" t="s">
        <v>10</v>
      </c>
      <c r="U95" s="153" t="s">
        <v>11</v>
      </c>
      <c r="V95" s="153" t="s">
        <v>12</v>
      </c>
      <c r="X95" s="153" t="s">
        <v>13</v>
      </c>
      <c r="Y95" s="153" t="s">
        <v>14</v>
      </c>
    </row>
    <row r="96" spans="1:25" ht="15" customHeight="1" x14ac:dyDescent="0.2">
      <c r="A96" s="22" t="s">
        <v>160</v>
      </c>
      <c r="B96" s="121" t="s">
        <v>161</v>
      </c>
      <c r="C96" s="23"/>
      <c r="D96" s="52">
        <v>1</v>
      </c>
      <c r="E96" s="27"/>
      <c r="F96" s="27"/>
      <c r="G96" s="27"/>
      <c r="H96" s="193">
        <f t="shared" ref="H96:H98" si="55">SUM(E96:G96)</f>
        <v>0</v>
      </c>
      <c r="I96" s="60"/>
      <c r="J96" s="27"/>
      <c r="K96" s="295"/>
      <c r="L96" s="60"/>
      <c r="M96" s="60"/>
      <c r="N96" s="53">
        <f t="shared" ref="N96:N98" si="56">K96*J96*H96*D96</f>
        <v>0</v>
      </c>
      <c r="O96" s="74" t="str">
        <f t="shared" ref="O96:O98" si="57">IF(H96&lt;&gt;0,IF(I96="","Choisir la base de la durée!  ",""),"")&amp;IF(H96&lt;&gt;0,IF(L96="","Répartir les coûts!  ",""),"")&amp;IF(H96&lt;&gt;0,IF(M96="","Indiquer l'origine!",""),"")</f>
        <v/>
      </c>
      <c r="P96" s="260"/>
      <c r="Q96" s="261"/>
      <c r="R96" s="256">
        <f t="shared" ref="R96:R98" si="58">SUM(P96+Q96)</f>
        <v>0</v>
      </c>
      <c r="T96" s="85" t="str">
        <f t="shared" ref="T96:T98" si="59">IF(L96="Interne",N96,"-")</f>
        <v>-</v>
      </c>
      <c r="U96" s="85" t="str">
        <f t="shared" ref="U96:U98" si="60">IF(L96="Apparenté",N96,"-")</f>
        <v>-</v>
      </c>
      <c r="V96" s="85" t="str">
        <f t="shared" ref="V96:V98" si="61">IF(L96="Externe",N96,"-")</f>
        <v>-</v>
      </c>
      <c r="X96" s="85" t="str">
        <f t="shared" ref="X96:X98" si="62">IF($M96="Canadien",IF(OR($N96="",$N96=0),"-",$N96),"-")</f>
        <v>-</v>
      </c>
      <c r="Y96" s="85" t="str">
        <f t="shared" ref="Y96:Y98" si="63">IF($M96="Non-Canadien",IF(OR($N96="",$N96=0),"-",$N96),"-")</f>
        <v>-</v>
      </c>
    </row>
    <row r="97" spans="1:25" s="6" customFormat="1" ht="15" customHeight="1" x14ac:dyDescent="0.2">
      <c r="A97" s="22" t="s">
        <v>162</v>
      </c>
      <c r="B97" s="121" t="s">
        <v>163</v>
      </c>
      <c r="C97" s="23"/>
      <c r="D97" s="52">
        <v>1</v>
      </c>
      <c r="E97" s="27"/>
      <c r="F97" s="27"/>
      <c r="G97" s="27"/>
      <c r="H97" s="193">
        <f t="shared" si="55"/>
        <v>0</v>
      </c>
      <c r="I97" s="60"/>
      <c r="J97" s="27"/>
      <c r="K97" s="295"/>
      <c r="L97" s="60"/>
      <c r="M97" s="60"/>
      <c r="N97" s="53">
        <f t="shared" si="56"/>
        <v>0</v>
      </c>
      <c r="O97" s="74" t="str">
        <f t="shared" si="57"/>
        <v/>
      </c>
      <c r="P97" s="260"/>
      <c r="Q97" s="261"/>
      <c r="R97" s="256">
        <f t="shared" si="58"/>
        <v>0</v>
      </c>
      <c r="S97" s="74"/>
      <c r="T97" s="85" t="str">
        <f t="shared" si="59"/>
        <v>-</v>
      </c>
      <c r="U97" s="85" t="str">
        <f t="shared" si="60"/>
        <v>-</v>
      </c>
      <c r="V97" s="85" t="str">
        <f t="shared" si="61"/>
        <v>-</v>
      </c>
      <c r="W97" s="55"/>
      <c r="X97" s="85" t="str">
        <f t="shared" si="62"/>
        <v>-</v>
      </c>
      <c r="Y97" s="85" t="str">
        <f t="shared" si="63"/>
        <v>-</v>
      </c>
    </row>
    <row r="98" spans="1:25" ht="15" customHeight="1" x14ac:dyDescent="0.2">
      <c r="A98" s="22" t="s">
        <v>164</v>
      </c>
      <c r="B98" s="23" t="s">
        <v>80</v>
      </c>
      <c r="C98" s="23"/>
      <c r="D98" s="52">
        <v>1</v>
      </c>
      <c r="E98" s="27"/>
      <c r="F98" s="27"/>
      <c r="G98" s="27"/>
      <c r="H98" s="193">
        <f t="shared" si="55"/>
        <v>0</v>
      </c>
      <c r="I98" s="60"/>
      <c r="J98" s="27"/>
      <c r="K98" s="295"/>
      <c r="L98" s="60"/>
      <c r="M98" s="60"/>
      <c r="N98" s="53">
        <f t="shared" si="56"/>
        <v>0</v>
      </c>
      <c r="O98" s="74" t="str">
        <f t="shared" si="57"/>
        <v/>
      </c>
      <c r="P98" s="260"/>
      <c r="Q98" s="261"/>
      <c r="R98" s="256">
        <f t="shared" si="58"/>
        <v>0</v>
      </c>
      <c r="T98" s="85" t="str">
        <f t="shared" si="59"/>
        <v>-</v>
      </c>
      <c r="U98" s="85" t="str">
        <f t="shared" si="60"/>
        <v>-</v>
      </c>
      <c r="V98" s="85" t="str">
        <f t="shared" si="61"/>
        <v>-</v>
      </c>
      <c r="X98" s="85" t="str">
        <f t="shared" si="62"/>
        <v>-</v>
      </c>
      <c r="Y98" s="85" t="str">
        <f t="shared" si="63"/>
        <v>-</v>
      </c>
    </row>
    <row r="99" spans="1:25" s="5" customFormat="1" ht="15" customHeight="1" thickBot="1" x14ac:dyDescent="0.25">
      <c r="A99" s="35" t="s">
        <v>22</v>
      </c>
      <c r="B99" s="41" t="s">
        <v>165</v>
      </c>
      <c r="C99" s="358"/>
      <c r="D99" s="359"/>
      <c r="E99" s="359"/>
      <c r="F99" s="359"/>
      <c r="G99" s="359"/>
      <c r="H99" s="359"/>
      <c r="I99" s="359"/>
      <c r="J99" s="359"/>
      <c r="K99" s="359"/>
      <c r="L99" s="359"/>
      <c r="M99" s="360"/>
      <c r="N99" s="84">
        <f>ROUND(SUM(N96:N98),0)</f>
        <v>0</v>
      </c>
      <c r="O99" s="74"/>
      <c r="P99" s="257">
        <f>SUM(P96:P98)</f>
        <v>0</v>
      </c>
      <c r="Q99" s="258">
        <f>SUM(Q96:Q98)</f>
        <v>0</v>
      </c>
      <c r="R99" s="259">
        <f>SUM(R96:R98)</f>
        <v>0</v>
      </c>
      <c r="S99" s="74"/>
      <c r="T99" s="131">
        <f>ROUND(SUM(T96:T98),0)</f>
        <v>0</v>
      </c>
      <c r="U99" s="131">
        <f>ROUND(SUM(U96:U98),0)</f>
        <v>0</v>
      </c>
      <c r="V99" s="131">
        <f>ROUND(SUM(V96:V98),0)</f>
        <v>0</v>
      </c>
      <c r="W99" s="55"/>
      <c r="X99" s="131">
        <f>ROUND(SUM(X96:X98),0)</f>
        <v>0</v>
      </c>
      <c r="Y99" s="131">
        <f>ROUND(SUM(Y96:Y98),0)</f>
        <v>0</v>
      </c>
    </row>
    <row r="100" spans="1:25" s="5" customFormat="1" ht="15" customHeight="1" thickBot="1" x14ac:dyDescent="0.25">
      <c r="A100" s="12"/>
      <c r="B100" s="11"/>
      <c r="C100" s="11"/>
      <c r="D100" s="9"/>
      <c r="E100" s="9"/>
      <c r="F100" s="9"/>
      <c r="G100" s="9"/>
      <c r="H100" s="9"/>
      <c r="I100" s="9"/>
      <c r="J100" s="9"/>
      <c r="K100" s="9"/>
      <c r="L100" s="9"/>
      <c r="M100" s="9"/>
      <c r="N100" s="9"/>
      <c r="O100" s="74"/>
      <c r="P100" s="74"/>
      <c r="Q100" s="74"/>
      <c r="R100" s="74"/>
      <c r="S100" s="74"/>
      <c r="W100" s="55"/>
    </row>
    <row r="101" spans="1:25" s="2" customFormat="1" ht="20.100000000000001" customHeight="1" thickBot="1" x14ac:dyDescent="0.3">
      <c r="A101" s="33" t="s">
        <v>23</v>
      </c>
      <c r="B101" s="37" t="s">
        <v>166</v>
      </c>
      <c r="C101" s="38"/>
      <c r="D101" s="39"/>
      <c r="E101" s="39"/>
      <c r="F101" s="39"/>
      <c r="G101" s="39"/>
      <c r="H101" s="39"/>
      <c r="I101" s="39"/>
      <c r="J101" s="39"/>
      <c r="K101" s="39"/>
      <c r="L101" s="39"/>
      <c r="M101" s="39"/>
      <c r="N101" s="40"/>
      <c r="O101" s="74"/>
      <c r="P101" s="392" t="s">
        <v>43</v>
      </c>
      <c r="Q101" s="393"/>
      <c r="R101" s="394"/>
      <c r="S101" s="74"/>
      <c r="W101" s="55"/>
    </row>
    <row r="102" spans="1:25" ht="15.75" customHeight="1" x14ac:dyDescent="0.2">
      <c r="A102" s="368" t="s">
        <v>5</v>
      </c>
      <c r="B102" s="344" t="s">
        <v>6</v>
      </c>
      <c r="C102" s="344" t="s">
        <v>83</v>
      </c>
      <c r="D102" s="57" t="s">
        <v>84</v>
      </c>
      <c r="E102" s="356" t="s">
        <v>85</v>
      </c>
      <c r="F102" s="373"/>
      <c r="G102" s="374"/>
      <c r="H102" s="356" t="s">
        <v>86</v>
      </c>
      <c r="I102" s="357"/>
      <c r="J102" s="30" t="s">
        <v>356</v>
      </c>
      <c r="K102" s="30" t="s">
        <v>385</v>
      </c>
      <c r="L102" s="361" t="s">
        <v>87</v>
      </c>
      <c r="M102" s="361" t="s">
        <v>88</v>
      </c>
      <c r="N102" s="384" t="s">
        <v>9</v>
      </c>
      <c r="P102" s="389" t="s">
        <v>341</v>
      </c>
      <c r="Q102" s="390"/>
      <c r="R102" s="391"/>
      <c r="T102" s="399" t="s">
        <v>58</v>
      </c>
      <c r="U102" s="400"/>
      <c r="V102" s="401"/>
      <c r="X102" s="405" t="s">
        <v>59</v>
      </c>
      <c r="Y102" s="406"/>
    </row>
    <row r="103" spans="1:25" ht="47.25" customHeight="1" x14ac:dyDescent="0.2">
      <c r="A103" s="369"/>
      <c r="B103" s="345"/>
      <c r="C103" s="345"/>
      <c r="D103" s="52" t="s">
        <v>89</v>
      </c>
      <c r="E103" s="31" t="s">
        <v>90</v>
      </c>
      <c r="F103" s="31" t="s">
        <v>91</v>
      </c>
      <c r="G103" s="31" t="s">
        <v>92</v>
      </c>
      <c r="H103" s="194" t="s">
        <v>93</v>
      </c>
      <c r="I103" s="194" t="s">
        <v>330</v>
      </c>
      <c r="J103" s="272" t="s">
        <v>94</v>
      </c>
      <c r="K103" s="294" t="s">
        <v>386</v>
      </c>
      <c r="L103" s="362"/>
      <c r="M103" s="362"/>
      <c r="N103" s="385"/>
      <c r="P103" s="150" t="str">
        <f>$P$13</f>
        <v>-</v>
      </c>
      <c r="Q103" s="149" t="str">
        <f>$P$16</f>
        <v>-</v>
      </c>
      <c r="R103" s="215" t="s">
        <v>62</v>
      </c>
      <c r="T103" s="153" t="s">
        <v>10</v>
      </c>
      <c r="U103" s="153" t="s">
        <v>11</v>
      </c>
      <c r="V103" s="153" t="s">
        <v>12</v>
      </c>
      <c r="X103" s="153" t="s">
        <v>13</v>
      </c>
      <c r="Y103" s="153" t="s">
        <v>14</v>
      </c>
    </row>
    <row r="104" spans="1:25" ht="15" customHeight="1" x14ac:dyDescent="0.2">
      <c r="A104" s="22" t="s">
        <v>167</v>
      </c>
      <c r="B104" s="23" t="s">
        <v>168</v>
      </c>
      <c r="C104" s="23"/>
      <c r="D104" s="52">
        <v>1</v>
      </c>
      <c r="E104" s="27"/>
      <c r="F104" s="27"/>
      <c r="G104" s="27"/>
      <c r="H104" s="193">
        <f t="shared" ref="H104:H105" si="64">SUM(E104:G104)</f>
        <v>0</v>
      </c>
      <c r="I104" s="60"/>
      <c r="J104" s="27"/>
      <c r="K104" s="295"/>
      <c r="L104" s="60"/>
      <c r="M104" s="60"/>
      <c r="N104" s="53">
        <f t="shared" ref="N104:N105" si="65">K104*J104*H104*D104</f>
        <v>0</v>
      </c>
      <c r="O104" s="74" t="str">
        <f t="shared" ref="O104:O105" si="66">IF(H104&lt;&gt;0,IF(I104="","Choisir la base de la durée!  ",""),"")&amp;IF(H104&lt;&gt;0,IF(L104="","Répartir les coûts!  ",""),"")&amp;IF(H104&lt;&gt;0,IF(M104="","Indiquer l'origine!",""),"")</f>
        <v/>
      </c>
      <c r="P104" s="260"/>
      <c r="Q104" s="261"/>
      <c r="R104" s="256">
        <f t="shared" ref="R104:R105" si="67">SUM(P104+Q104)</f>
        <v>0</v>
      </c>
      <c r="T104" s="85" t="str">
        <f>IF(L104="Interne",N104,"-")</f>
        <v>-</v>
      </c>
      <c r="U104" s="85" t="str">
        <f>IF(L104="Apparenté",N104,"-")</f>
        <v>-</v>
      </c>
      <c r="V104" s="85" t="str">
        <f>IF(L104="Externe",N104,"-")</f>
        <v>-</v>
      </c>
      <c r="X104" s="85" t="str">
        <f>IF($M104="Canadien",IF(OR($N104="",$N104=0),"-",$N104),"-")</f>
        <v>-</v>
      </c>
      <c r="Y104" s="85" t="str">
        <f>IF($M104="Non-Canadien",IF(OR($N104="",$N104=0),"-",$N104),"-")</f>
        <v>-</v>
      </c>
    </row>
    <row r="105" spans="1:25" ht="15" customHeight="1" x14ac:dyDescent="0.2">
      <c r="A105" s="22" t="s">
        <v>169</v>
      </c>
      <c r="B105" s="23" t="s">
        <v>80</v>
      </c>
      <c r="C105" s="23"/>
      <c r="D105" s="52">
        <v>1</v>
      </c>
      <c r="E105" s="27"/>
      <c r="F105" s="27"/>
      <c r="G105" s="27"/>
      <c r="H105" s="193">
        <f t="shared" si="64"/>
        <v>0</v>
      </c>
      <c r="I105" s="60"/>
      <c r="J105" s="27"/>
      <c r="K105" s="295"/>
      <c r="L105" s="60"/>
      <c r="M105" s="60"/>
      <c r="N105" s="53">
        <f t="shared" si="65"/>
        <v>0</v>
      </c>
      <c r="O105" s="74" t="str">
        <f t="shared" si="66"/>
        <v/>
      </c>
      <c r="P105" s="260"/>
      <c r="Q105" s="261"/>
      <c r="R105" s="256">
        <f t="shared" si="67"/>
        <v>0</v>
      </c>
      <c r="T105" s="85" t="str">
        <f>IF(L105="Interne",N105,"-")</f>
        <v>-</v>
      </c>
      <c r="U105" s="85" t="str">
        <f>IF(L105="Apparenté",N105,"-")</f>
        <v>-</v>
      </c>
      <c r="V105" s="85" t="str">
        <f>IF(L105="Externe",N105,"-")</f>
        <v>-</v>
      </c>
      <c r="X105" s="85" t="str">
        <f>IF($M105="Canadien",IF(OR($N105="",$N105=0),"-",$N105),"-")</f>
        <v>-</v>
      </c>
      <c r="Y105" s="85" t="str">
        <f>IF($M105="Non-Canadien",IF(OR($N105="",$N105=0),"-",$N105),"-")</f>
        <v>-</v>
      </c>
    </row>
    <row r="106" spans="1:25" s="2" customFormat="1" ht="15" customHeight="1" thickBot="1" x14ac:dyDescent="0.3">
      <c r="A106" s="35" t="s">
        <v>23</v>
      </c>
      <c r="B106" s="37" t="s">
        <v>170</v>
      </c>
      <c r="C106" s="358"/>
      <c r="D106" s="359"/>
      <c r="E106" s="359"/>
      <c r="F106" s="359"/>
      <c r="G106" s="359"/>
      <c r="H106" s="359"/>
      <c r="I106" s="359"/>
      <c r="J106" s="359"/>
      <c r="K106" s="359"/>
      <c r="L106" s="359"/>
      <c r="M106" s="360"/>
      <c r="N106" s="84">
        <f>ROUND(SUM(N104:N105),0)</f>
        <v>0</v>
      </c>
      <c r="O106" s="74"/>
      <c r="P106" s="257">
        <f>SUM(P104:P105)</f>
        <v>0</v>
      </c>
      <c r="Q106" s="258">
        <f>SUM(Q104:Q105)</f>
        <v>0</v>
      </c>
      <c r="R106" s="259">
        <f>SUM(R104:R105)</f>
        <v>0</v>
      </c>
      <c r="S106" s="74"/>
      <c r="T106" s="131">
        <f>ROUND(SUM(T104:T105),0)</f>
        <v>0</v>
      </c>
      <c r="U106" s="131">
        <f>ROUND(SUM(U104:U105),0)</f>
        <v>0</v>
      </c>
      <c r="V106" s="131">
        <f>ROUND(SUM(V104:V105),0)</f>
        <v>0</v>
      </c>
      <c r="W106" s="55"/>
      <c r="X106" s="131">
        <f>ROUND(SUM(X104:X105),0)</f>
        <v>0</v>
      </c>
      <c r="Y106" s="131">
        <f>ROUND(SUM(Y104:Y105),0)</f>
        <v>0</v>
      </c>
    </row>
    <row r="107" spans="1:25" ht="15" customHeight="1" thickBot="1" x14ac:dyDescent="0.25">
      <c r="A107" s="101"/>
      <c r="B107" s="102"/>
      <c r="C107" s="102"/>
      <c r="D107" s="21"/>
      <c r="E107" s="21"/>
      <c r="F107" s="21"/>
      <c r="G107" s="21"/>
      <c r="H107" s="21"/>
      <c r="I107" s="21"/>
      <c r="J107" s="21"/>
      <c r="K107" s="21"/>
      <c r="L107" s="21"/>
      <c r="M107" s="21"/>
      <c r="N107" s="21"/>
    </row>
    <row r="108" spans="1:25" s="2" customFormat="1" ht="20.100000000000001" customHeight="1" thickBot="1" x14ac:dyDescent="0.3">
      <c r="A108" s="33" t="s">
        <v>24</v>
      </c>
      <c r="B108" s="37" t="s">
        <v>171</v>
      </c>
      <c r="C108" s="38"/>
      <c r="D108" s="39"/>
      <c r="E108" s="39"/>
      <c r="F108" s="39"/>
      <c r="G108" s="39"/>
      <c r="H108" s="39"/>
      <c r="I108" s="39"/>
      <c r="J108" s="39"/>
      <c r="K108" s="39"/>
      <c r="L108" s="39"/>
      <c r="M108" s="39"/>
      <c r="N108" s="40"/>
      <c r="O108" s="74"/>
      <c r="P108" s="392" t="s">
        <v>43</v>
      </c>
      <c r="Q108" s="393"/>
      <c r="R108" s="394"/>
      <c r="S108" s="74"/>
      <c r="W108" s="55"/>
    </row>
    <row r="109" spans="1:25" ht="15.75" customHeight="1" x14ac:dyDescent="0.2">
      <c r="A109" s="368" t="s">
        <v>5</v>
      </c>
      <c r="B109" s="344" t="s">
        <v>6</v>
      </c>
      <c r="C109" s="344" t="s">
        <v>83</v>
      </c>
      <c r="D109" s="57" t="s">
        <v>84</v>
      </c>
      <c r="E109" s="356" t="s">
        <v>85</v>
      </c>
      <c r="F109" s="373"/>
      <c r="G109" s="374"/>
      <c r="H109" s="356" t="s">
        <v>86</v>
      </c>
      <c r="I109" s="357"/>
      <c r="J109" s="30" t="s">
        <v>356</v>
      </c>
      <c r="K109" s="30" t="s">
        <v>385</v>
      </c>
      <c r="L109" s="361" t="s">
        <v>87</v>
      </c>
      <c r="M109" s="361" t="s">
        <v>88</v>
      </c>
      <c r="N109" s="384" t="s">
        <v>9</v>
      </c>
      <c r="P109" s="389" t="s">
        <v>341</v>
      </c>
      <c r="Q109" s="390"/>
      <c r="R109" s="391"/>
      <c r="T109" s="399" t="s">
        <v>58</v>
      </c>
      <c r="U109" s="400"/>
      <c r="V109" s="401"/>
      <c r="X109" s="405" t="s">
        <v>59</v>
      </c>
      <c r="Y109" s="406"/>
    </row>
    <row r="110" spans="1:25" ht="47.25" customHeight="1" x14ac:dyDescent="0.2">
      <c r="A110" s="369"/>
      <c r="B110" s="345"/>
      <c r="C110" s="345"/>
      <c r="D110" s="52" t="s">
        <v>89</v>
      </c>
      <c r="E110" s="31" t="s">
        <v>90</v>
      </c>
      <c r="F110" s="31" t="s">
        <v>91</v>
      </c>
      <c r="G110" s="31" t="s">
        <v>92</v>
      </c>
      <c r="H110" s="194" t="s">
        <v>93</v>
      </c>
      <c r="I110" s="194" t="s">
        <v>330</v>
      </c>
      <c r="J110" s="272" t="s">
        <v>94</v>
      </c>
      <c r="K110" s="294" t="s">
        <v>386</v>
      </c>
      <c r="L110" s="362"/>
      <c r="M110" s="362"/>
      <c r="N110" s="385"/>
      <c r="P110" s="150" t="str">
        <f>$P$13</f>
        <v>-</v>
      </c>
      <c r="Q110" s="149" t="str">
        <f>$P$16</f>
        <v>-</v>
      </c>
      <c r="R110" s="215" t="s">
        <v>62</v>
      </c>
      <c r="T110" s="153" t="s">
        <v>10</v>
      </c>
      <c r="U110" s="153" t="s">
        <v>11</v>
      </c>
      <c r="V110" s="153" t="s">
        <v>12</v>
      </c>
      <c r="X110" s="153" t="s">
        <v>13</v>
      </c>
      <c r="Y110" s="153" t="s">
        <v>14</v>
      </c>
    </row>
    <row r="111" spans="1:25" s="5" customFormat="1" ht="15" customHeight="1" x14ac:dyDescent="0.2">
      <c r="A111" s="22" t="s">
        <v>172</v>
      </c>
      <c r="B111" s="23" t="s">
        <v>173</v>
      </c>
      <c r="C111" s="23"/>
      <c r="D111" s="52">
        <v>1</v>
      </c>
      <c r="E111" s="27"/>
      <c r="F111" s="27"/>
      <c r="G111" s="27"/>
      <c r="H111" s="193">
        <f t="shared" ref="H111:H118" si="68">SUM(E111:G111)</f>
        <v>0</v>
      </c>
      <c r="I111" s="60"/>
      <c r="J111" s="27"/>
      <c r="K111" s="295"/>
      <c r="L111" s="60"/>
      <c r="M111" s="60"/>
      <c r="N111" s="53">
        <f t="shared" ref="N111:N118" si="69">K111*J111*H111*D111</f>
        <v>0</v>
      </c>
      <c r="O111" s="74" t="str">
        <f t="shared" ref="O111:O118" si="70">IF(H111&lt;&gt;0,IF(I111="","Choisir la base de la durée!  ",""),"")&amp;IF(H111&lt;&gt;0,IF(L111="","Répartir les coûts!  ",""),"")&amp;IF(H111&lt;&gt;0,IF(M111="","Indiquer l'origine!",""),"")</f>
        <v/>
      </c>
      <c r="P111" s="260"/>
      <c r="Q111" s="261"/>
      <c r="R111" s="256">
        <f t="shared" ref="R111:R118" si="71">SUM(P111+Q111)</f>
        <v>0</v>
      </c>
      <c r="S111" s="74"/>
      <c r="T111" s="85" t="str">
        <f t="shared" ref="T111:T118" si="72">IF(L111="Interne",N111,"-")</f>
        <v>-</v>
      </c>
      <c r="U111" s="85" t="str">
        <f t="shared" ref="U111:U118" si="73">IF(L111="Apparenté",N111,"-")</f>
        <v>-</v>
      </c>
      <c r="V111" s="85" t="str">
        <f t="shared" ref="V111:V118" si="74">IF(L111="Externe",N111,"-")</f>
        <v>-</v>
      </c>
      <c r="W111" s="55"/>
      <c r="X111" s="85" t="str">
        <f t="shared" ref="X111:X118" si="75">IF($M111="Canadien",IF(OR($N111="",$N111=0),"-",$N111),"-")</f>
        <v>-</v>
      </c>
      <c r="Y111" s="85" t="str">
        <f t="shared" ref="Y111:Y118" si="76">IF($M111="Non-Canadien",IF(OR($N111="",$N111=0),"-",$N111),"-")</f>
        <v>-</v>
      </c>
    </row>
    <row r="112" spans="1:25" s="4" customFormat="1" ht="15" customHeight="1" x14ac:dyDescent="0.2">
      <c r="A112" s="22" t="s">
        <v>174</v>
      </c>
      <c r="B112" s="23" t="s">
        <v>175</v>
      </c>
      <c r="C112" s="23"/>
      <c r="D112" s="52">
        <v>1</v>
      </c>
      <c r="E112" s="27"/>
      <c r="F112" s="27"/>
      <c r="G112" s="27"/>
      <c r="H112" s="193">
        <f t="shared" si="68"/>
        <v>0</v>
      </c>
      <c r="I112" s="60"/>
      <c r="J112" s="27"/>
      <c r="K112" s="295"/>
      <c r="L112" s="60"/>
      <c r="M112" s="60"/>
      <c r="N112" s="53">
        <f t="shared" si="69"/>
        <v>0</v>
      </c>
      <c r="O112" s="74" t="str">
        <f t="shared" si="70"/>
        <v/>
      </c>
      <c r="P112" s="260"/>
      <c r="Q112" s="261"/>
      <c r="R112" s="256">
        <f t="shared" si="71"/>
        <v>0</v>
      </c>
      <c r="S112" s="74"/>
      <c r="T112" s="85" t="str">
        <f t="shared" si="72"/>
        <v>-</v>
      </c>
      <c r="U112" s="85" t="str">
        <f t="shared" si="73"/>
        <v>-</v>
      </c>
      <c r="V112" s="85" t="str">
        <f t="shared" si="74"/>
        <v>-</v>
      </c>
      <c r="W112" s="55"/>
      <c r="X112" s="85" t="str">
        <f t="shared" si="75"/>
        <v>-</v>
      </c>
      <c r="Y112" s="85" t="str">
        <f t="shared" si="76"/>
        <v>-</v>
      </c>
    </row>
    <row r="113" spans="1:28" s="6" customFormat="1" ht="15" customHeight="1" x14ac:dyDescent="0.2">
      <c r="A113" s="22" t="s">
        <v>176</v>
      </c>
      <c r="B113" s="23" t="s">
        <v>177</v>
      </c>
      <c r="C113" s="23"/>
      <c r="D113" s="52">
        <v>1</v>
      </c>
      <c r="E113" s="27"/>
      <c r="F113" s="27"/>
      <c r="G113" s="27"/>
      <c r="H113" s="193">
        <f t="shared" si="68"/>
        <v>0</v>
      </c>
      <c r="I113" s="60"/>
      <c r="J113" s="27"/>
      <c r="K113" s="295"/>
      <c r="L113" s="60"/>
      <c r="M113" s="60"/>
      <c r="N113" s="53">
        <f t="shared" si="69"/>
        <v>0</v>
      </c>
      <c r="O113" s="74" t="str">
        <f t="shared" si="70"/>
        <v/>
      </c>
      <c r="P113" s="260"/>
      <c r="Q113" s="261"/>
      <c r="R113" s="256">
        <f t="shared" si="71"/>
        <v>0</v>
      </c>
      <c r="S113" s="74"/>
      <c r="T113" s="85" t="str">
        <f t="shared" si="72"/>
        <v>-</v>
      </c>
      <c r="U113" s="85" t="str">
        <f t="shared" si="73"/>
        <v>-</v>
      </c>
      <c r="V113" s="85" t="str">
        <f t="shared" si="74"/>
        <v>-</v>
      </c>
      <c r="W113" s="55"/>
      <c r="X113" s="85" t="str">
        <f t="shared" si="75"/>
        <v>-</v>
      </c>
      <c r="Y113" s="85" t="str">
        <f t="shared" si="76"/>
        <v>-</v>
      </c>
    </row>
    <row r="114" spans="1:28" ht="15" customHeight="1" x14ac:dyDescent="0.2">
      <c r="A114" s="22" t="s">
        <v>178</v>
      </c>
      <c r="B114" s="23" t="s">
        <v>179</v>
      </c>
      <c r="C114" s="23"/>
      <c r="D114" s="52">
        <v>1</v>
      </c>
      <c r="E114" s="27"/>
      <c r="F114" s="27"/>
      <c r="G114" s="27"/>
      <c r="H114" s="193">
        <f t="shared" si="68"/>
        <v>0</v>
      </c>
      <c r="I114" s="60"/>
      <c r="J114" s="27"/>
      <c r="K114" s="295"/>
      <c r="L114" s="60"/>
      <c r="M114" s="60"/>
      <c r="N114" s="53">
        <f t="shared" si="69"/>
        <v>0</v>
      </c>
      <c r="O114" s="74" t="str">
        <f t="shared" si="70"/>
        <v/>
      </c>
      <c r="P114" s="260"/>
      <c r="Q114" s="261"/>
      <c r="R114" s="256">
        <f t="shared" si="71"/>
        <v>0</v>
      </c>
      <c r="T114" s="85" t="str">
        <f t="shared" si="72"/>
        <v>-</v>
      </c>
      <c r="U114" s="85" t="str">
        <f t="shared" si="73"/>
        <v>-</v>
      </c>
      <c r="V114" s="85" t="str">
        <f t="shared" si="74"/>
        <v>-</v>
      </c>
      <c r="X114" s="85" t="str">
        <f t="shared" si="75"/>
        <v>-</v>
      </c>
      <c r="Y114" s="85" t="str">
        <f t="shared" si="76"/>
        <v>-</v>
      </c>
    </row>
    <row r="115" spans="1:28" ht="15" customHeight="1" x14ac:dyDescent="0.2">
      <c r="A115" s="22" t="s">
        <v>180</v>
      </c>
      <c r="B115" s="23" t="s">
        <v>181</v>
      </c>
      <c r="C115" s="23"/>
      <c r="D115" s="52">
        <v>1</v>
      </c>
      <c r="E115" s="27"/>
      <c r="F115" s="27"/>
      <c r="G115" s="27"/>
      <c r="H115" s="193">
        <f t="shared" si="68"/>
        <v>0</v>
      </c>
      <c r="I115" s="60"/>
      <c r="J115" s="27"/>
      <c r="K115" s="295"/>
      <c r="L115" s="60"/>
      <c r="M115" s="60"/>
      <c r="N115" s="53">
        <f t="shared" si="69"/>
        <v>0</v>
      </c>
      <c r="O115" s="74" t="str">
        <f t="shared" si="70"/>
        <v/>
      </c>
      <c r="P115" s="260"/>
      <c r="Q115" s="261"/>
      <c r="R115" s="256">
        <f t="shared" si="71"/>
        <v>0</v>
      </c>
      <c r="T115" s="85" t="str">
        <f t="shared" si="72"/>
        <v>-</v>
      </c>
      <c r="U115" s="85" t="str">
        <f t="shared" si="73"/>
        <v>-</v>
      </c>
      <c r="V115" s="85" t="str">
        <f t="shared" si="74"/>
        <v>-</v>
      </c>
      <c r="X115" s="85" t="str">
        <f t="shared" si="75"/>
        <v>-</v>
      </c>
      <c r="Y115" s="85" t="str">
        <f t="shared" si="76"/>
        <v>-</v>
      </c>
    </row>
    <row r="116" spans="1:28" ht="15" customHeight="1" x14ac:dyDescent="0.2">
      <c r="A116" s="22" t="s">
        <v>182</v>
      </c>
      <c r="B116" s="23" t="s">
        <v>368</v>
      </c>
      <c r="C116" s="23"/>
      <c r="D116" s="52">
        <v>1</v>
      </c>
      <c r="E116" s="27"/>
      <c r="F116" s="27"/>
      <c r="G116" s="27"/>
      <c r="H116" s="193">
        <f t="shared" si="68"/>
        <v>0</v>
      </c>
      <c r="I116" s="60"/>
      <c r="J116" s="27"/>
      <c r="K116" s="295"/>
      <c r="L116" s="60"/>
      <c r="M116" s="60"/>
      <c r="N116" s="53">
        <f t="shared" si="69"/>
        <v>0</v>
      </c>
      <c r="O116" s="74" t="str">
        <f t="shared" si="70"/>
        <v/>
      </c>
      <c r="P116" s="260"/>
      <c r="Q116" s="261"/>
      <c r="R116" s="256">
        <f t="shared" si="71"/>
        <v>0</v>
      </c>
      <c r="T116" s="85" t="str">
        <f t="shared" si="72"/>
        <v>-</v>
      </c>
      <c r="U116" s="85" t="str">
        <f t="shared" si="73"/>
        <v>-</v>
      </c>
      <c r="V116" s="85" t="str">
        <f t="shared" si="74"/>
        <v>-</v>
      </c>
      <c r="X116" s="85" t="str">
        <f t="shared" si="75"/>
        <v>-</v>
      </c>
      <c r="Y116" s="85" t="str">
        <f t="shared" si="76"/>
        <v>-</v>
      </c>
    </row>
    <row r="117" spans="1:28" ht="15" customHeight="1" x14ac:dyDescent="0.2">
      <c r="A117" s="29" t="s">
        <v>183</v>
      </c>
      <c r="B117" s="23" t="s">
        <v>184</v>
      </c>
      <c r="C117" s="23"/>
      <c r="D117" s="52">
        <v>1</v>
      </c>
      <c r="E117" s="27"/>
      <c r="F117" s="27"/>
      <c r="G117" s="27"/>
      <c r="H117" s="193">
        <f t="shared" si="68"/>
        <v>0</v>
      </c>
      <c r="I117" s="60"/>
      <c r="J117" s="27"/>
      <c r="K117" s="295"/>
      <c r="L117" s="60"/>
      <c r="M117" s="60"/>
      <c r="N117" s="53">
        <f t="shared" si="69"/>
        <v>0</v>
      </c>
      <c r="O117" s="74" t="str">
        <f t="shared" si="70"/>
        <v/>
      </c>
      <c r="P117" s="260"/>
      <c r="Q117" s="261"/>
      <c r="R117" s="256">
        <f t="shared" si="71"/>
        <v>0</v>
      </c>
      <c r="T117" s="85" t="str">
        <f t="shared" ref="T117" si="77">IF(L117="Interne",N117,"-")</f>
        <v>-</v>
      </c>
      <c r="U117" s="85" t="str">
        <f t="shared" ref="U117" si="78">IF(L117="Apparenté",N117,"-")</f>
        <v>-</v>
      </c>
      <c r="V117" s="85" t="str">
        <f t="shared" ref="V117" si="79">IF(L117="Externe",N117,"-")</f>
        <v>-</v>
      </c>
      <c r="X117" s="85" t="str">
        <f t="shared" si="75"/>
        <v>-</v>
      </c>
      <c r="Y117" s="85" t="str">
        <f t="shared" si="76"/>
        <v>-</v>
      </c>
    </row>
    <row r="118" spans="1:28" ht="15" customHeight="1" x14ac:dyDescent="0.25">
      <c r="A118" s="22" t="s">
        <v>185</v>
      </c>
      <c r="B118" s="23" t="s">
        <v>80</v>
      </c>
      <c r="C118" s="23"/>
      <c r="D118" s="52">
        <v>1</v>
      </c>
      <c r="E118" s="27"/>
      <c r="F118" s="27"/>
      <c r="G118" s="27"/>
      <c r="H118" s="193">
        <f t="shared" si="68"/>
        <v>0</v>
      </c>
      <c r="I118" s="60"/>
      <c r="J118" s="27"/>
      <c r="K118" s="295"/>
      <c r="L118" s="60"/>
      <c r="M118" s="60"/>
      <c r="N118" s="53">
        <f t="shared" si="69"/>
        <v>0</v>
      </c>
      <c r="O118" s="74" t="str">
        <f t="shared" si="70"/>
        <v/>
      </c>
      <c r="P118" s="260"/>
      <c r="Q118" s="261"/>
      <c r="R118" s="256">
        <f t="shared" si="71"/>
        <v>0</v>
      </c>
      <c r="T118" s="85" t="str">
        <f t="shared" si="72"/>
        <v>-</v>
      </c>
      <c r="U118" s="85" t="str">
        <f t="shared" si="73"/>
        <v>-</v>
      </c>
      <c r="V118" s="85" t="str">
        <f t="shared" si="74"/>
        <v>-</v>
      </c>
      <c r="X118" s="85" t="str">
        <f t="shared" si="75"/>
        <v>-</v>
      </c>
      <c r="Y118" s="85" t="str">
        <f t="shared" si="76"/>
        <v>-</v>
      </c>
      <c r="AB118" s="2"/>
    </row>
    <row r="119" spans="1:28" s="2" customFormat="1" ht="15" customHeight="1" thickBot="1" x14ac:dyDescent="0.3">
      <c r="A119" s="35" t="s">
        <v>24</v>
      </c>
      <c r="B119" s="36" t="s">
        <v>186</v>
      </c>
      <c r="C119" s="358"/>
      <c r="D119" s="359"/>
      <c r="E119" s="359"/>
      <c r="F119" s="359"/>
      <c r="G119" s="359"/>
      <c r="H119" s="359"/>
      <c r="I119" s="359"/>
      <c r="J119" s="359"/>
      <c r="K119" s="359"/>
      <c r="L119" s="359"/>
      <c r="M119" s="360"/>
      <c r="N119" s="84">
        <f>ROUND(SUM(N111:N118),0)</f>
        <v>0</v>
      </c>
      <c r="O119" s="74"/>
      <c r="P119" s="257">
        <f>SUM(P111:P118)</f>
        <v>0</v>
      </c>
      <c r="Q119" s="258">
        <f>SUM(Q111:Q118)</f>
        <v>0</v>
      </c>
      <c r="R119" s="259">
        <f>SUM(R111:R118)</f>
        <v>0</v>
      </c>
      <c r="S119" s="74"/>
      <c r="T119" s="131">
        <f>ROUND(SUM(T111:T118),0)</f>
        <v>0</v>
      </c>
      <c r="U119" s="131">
        <f>ROUND(SUM(U111:U118),0)</f>
        <v>0</v>
      </c>
      <c r="V119" s="131">
        <f>ROUND(SUM(V111:V118),0)</f>
        <v>0</v>
      </c>
      <c r="W119" s="55"/>
      <c r="X119" s="131">
        <f>ROUND(SUM(X111:X118),0)</f>
        <v>0</v>
      </c>
      <c r="Y119" s="131">
        <f>ROUND(SUM(Y111:Y118),0)</f>
        <v>0</v>
      </c>
    </row>
    <row r="120" spans="1:28" ht="15" customHeight="1" thickBot="1" x14ac:dyDescent="0.25">
      <c r="A120" s="4"/>
      <c r="B120" s="4"/>
      <c r="C120" s="4"/>
      <c r="D120" s="3"/>
      <c r="E120" s="3"/>
      <c r="F120" s="3"/>
      <c r="G120" s="3"/>
      <c r="H120" s="3"/>
      <c r="I120" s="3"/>
      <c r="J120" s="3"/>
      <c r="K120" s="3"/>
      <c r="L120" s="3"/>
      <c r="M120" s="3"/>
      <c r="N120" s="3"/>
    </row>
    <row r="121" spans="1:28" s="20" customFormat="1" ht="24" customHeight="1" thickBot="1" x14ac:dyDescent="0.25">
      <c r="A121" s="126" t="s">
        <v>187</v>
      </c>
      <c r="B121" s="119"/>
      <c r="C121" s="119"/>
      <c r="D121" s="119"/>
      <c r="E121" s="119"/>
      <c r="F121" s="119"/>
      <c r="G121" s="119"/>
      <c r="H121" s="119"/>
      <c r="I121" s="119"/>
      <c r="J121" s="119"/>
      <c r="K121" s="119"/>
      <c r="L121" s="119"/>
      <c r="M121" s="119"/>
      <c r="N121" s="48"/>
      <c r="O121" s="74"/>
      <c r="P121" s="74"/>
      <c r="Q121" s="74"/>
      <c r="R121" s="74"/>
      <c r="S121" s="74"/>
      <c r="W121" s="55"/>
    </row>
    <row r="122" spans="1:28" s="2" customFormat="1" ht="20.100000000000001" customHeight="1" thickBot="1" x14ac:dyDescent="0.3">
      <c r="A122" s="33" t="s">
        <v>26</v>
      </c>
      <c r="B122" s="37" t="s">
        <v>188</v>
      </c>
      <c r="C122" s="38"/>
      <c r="D122" s="39"/>
      <c r="E122" s="39"/>
      <c r="F122" s="39"/>
      <c r="G122" s="39"/>
      <c r="H122" s="39"/>
      <c r="I122" s="39"/>
      <c r="J122" s="39"/>
      <c r="K122" s="39"/>
      <c r="L122" s="39"/>
      <c r="M122" s="39"/>
      <c r="N122" s="40"/>
      <c r="O122" s="74"/>
      <c r="S122" s="74"/>
      <c r="W122" s="55"/>
    </row>
    <row r="123" spans="1:28" s="278" customFormat="1" ht="14.25" customHeight="1" thickBot="1" x14ac:dyDescent="0.3">
      <c r="A123" s="277"/>
      <c r="B123" s="402" t="s">
        <v>384</v>
      </c>
      <c r="C123" s="403"/>
      <c r="D123" s="403"/>
      <c r="E123" s="403"/>
      <c r="F123" s="403"/>
      <c r="G123" s="403"/>
      <c r="H123" s="403"/>
      <c r="I123" s="403"/>
      <c r="J123" s="403"/>
      <c r="K123" s="403"/>
      <c r="L123" s="403"/>
      <c r="M123" s="403"/>
      <c r="N123" s="404"/>
      <c r="O123" s="74"/>
      <c r="P123" s="412" t="s">
        <v>43</v>
      </c>
      <c r="Q123" s="413"/>
      <c r="R123" s="414"/>
      <c r="S123" s="74"/>
      <c r="W123" s="279"/>
    </row>
    <row r="124" spans="1:28" ht="15" customHeight="1" x14ac:dyDescent="0.2">
      <c r="A124" s="368" t="s">
        <v>5</v>
      </c>
      <c r="B124" s="344" t="s">
        <v>6</v>
      </c>
      <c r="C124" s="338" t="s">
        <v>79</v>
      </c>
      <c r="D124" s="339"/>
      <c r="E124" s="339"/>
      <c r="F124" s="371"/>
      <c r="G124" s="57" t="s">
        <v>189</v>
      </c>
      <c r="H124" s="356" t="s">
        <v>86</v>
      </c>
      <c r="I124" s="372"/>
      <c r="J124" s="30" t="s">
        <v>356</v>
      </c>
      <c r="K124" s="30" t="s">
        <v>385</v>
      </c>
      <c r="L124" s="361" t="s">
        <v>87</v>
      </c>
      <c r="M124" s="361" t="s">
        <v>88</v>
      </c>
      <c r="N124" s="384" t="s">
        <v>9</v>
      </c>
      <c r="P124" s="389" t="s">
        <v>341</v>
      </c>
      <c r="Q124" s="390"/>
      <c r="R124" s="391"/>
      <c r="T124" s="399" t="s">
        <v>58</v>
      </c>
      <c r="U124" s="400"/>
      <c r="V124" s="401"/>
      <c r="X124" s="405" t="s">
        <v>59</v>
      </c>
      <c r="Y124" s="406"/>
    </row>
    <row r="125" spans="1:28" s="43" customFormat="1" ht="43.5" customHeight="1" x14ac:dyDescent="0.2">
      <c r="A125" s="369"/>
      <c r="B125" s="345"/>
      <c r="C125" s="341" t="s">
        <v>190</v>
      </c>
      <c r="D125" s="342"/>
      <c r="E125" s="342"/>
      <c r="F125" s="388"/>
      <c r="G125" s="42"/>
      <c r="H125" s="194" t="s">
        <v>93</v>
      </c>
      <c r="I125" s="194" t="s">
        <v>330</v>
      </c>
      <c r="J125" s="272" t="s">
        <v>94</v>
      </c>
      <c r="K125" s="294" t="s">
        <v>386</v>
      </c>
      <c r="L125" s="362"/>
      <c r="M125" s="362"/>
      <c r="N125" s="385"/>
      <c r="O125" s="74"/>
      <c r="P125" s="150" t="str">
        <f>$P$13</f>
        <v>-</v>
      </c>
      <c r="Q125" s="149" t="str">
        <f>$P$16</f>
        <v>-</v>
      </c>
      <c r="R125" s="215" t="s">
        <v>62</v>
      </c>
      <c r="S125" s="74"/>
      <c r="T125" s="153" t="s">
        <v>10</v>
      </c>
      <c r="U125" s="153" t="s">
        <v>11</v>
      </c>
      <c r="V125" s="153" t="s">
        <v>12</v>
      </c>
      <c r="W125" s="55"/>
      <c r="X125" s="153" t="s">
        <v>13</v>
      </c>
      <c r="Y125" s="153" t="s">
        <v>14</v>
      </c>
    </row>
    <row r="126" spans="1:28" s="5" customFormat="1" ht="15" customHeight="1" x14ac:dyDescent="0.2">
      <c r="A126" s="22" t="s">
        <v>191</v>
      </c>
      <c r="B126" s="32" t="s">
        <v>192</v>
      </c>
      <c r="C126" s="346"/>
      <c r="D126" s="347"/>
      <c r="E126" s="347"/>
      <c r="F126" s="348"/>
      <c r="G126" s="27">
        <v>1</v>
      </c>
      <c r="H126" s="193"/>
      <c r="I126" s="60"/>
      <c r="J126" s="27"/>
      <c r="K126" s="295"/>
      <c r="L126" s="60"/>
      <c r="M126" s="60"/>
      <c r="N126" s="53">
        <f>K126*J126*H126*G126</f>
        <v>0</v>
      </c>
      <c r="O126" s="74" t="str">
        <f t="shared" ref="O126:O133" si="80">IF(H126&lt;&gt;0,IF(I126="","Choisir la base de la durée!  ",""),"")&amp;IF(H126&lt;&gt;0,IF(L126="","Répartir les coûts!  ",""),"")&amp;IF(H126&lt;&gt;0,IF(M126="","Indiquer l'origine!",""),"")</f>
        <v/>
      </c>
      <c r="P126" s="260"/>
      <c r="Q126" s="261"/>
      <c r="R126" s="256">
        <f t="shared" ref="R126:R133" si="81">SUM(P126+Q126)</f>
        <v>0</v>
      </c>
      <c r="S126" s="74"/>
      <c r="T126" s="85" t="str">
        <f t="shared" ref="T126:T133" si="82">IF(L126="Interne",N126,"-")</f>
        <v>-</v>
      </c>
      <c r="U126" s="85" t="str">
        <f t="shared" ref="U126:U133" si="83">IF(L126="Apparenté",N126,"-")</f>
        <v>-</v>
      </c>
      <c r="V126" s="85" t="str">
        <f t="shared" ref="V126:V133" si="84">IF(L126="Externe",N126,"-")</f>
        <v>-</v>
      </c>
      <c r="W126" s="55"/>
      <c r="X126" s="85" t="str">
        <f t="shared" ref="X126:X133" si="85">IF($M126="Canadien",IF(OR($N126="",$N126=0),"-",$N126),"-")</f>
        <v>-</v>
      </c>
      <c r="Y126" s="85" t="str">
        <f t="shared" ref="Y126:Y133" si="86">IF($M126="Non-Canadien",IF(OR($N126="",$N126=0),"-",$N126),"-")</f>
        <v>-</v>
      </c>
    </row>
    <row r="127" spans="1:28" s="7" customFormat="1" ht="15" customHeight="1" x14ac:dyDescent="0.2">
      <c r="A127" s="22" t="s">
        <v>193</v>
      </c>
      <c r="B127" s="23" t="s">
        <v>194</v>
      </c>
      <c r="C127" s="346"/>
      <c r="D127" s="347"/>
      <c r="E127" s="347"/>
      <c r="F127" s="348"/>
      <c r="G127" s="27">
        <v>1</v>
      </c>
      <c r="H127" s="193"/>
      <c r="I127" s="60"/>
      <c r="J127" s="27"/>
      <c r="K127" s="295"/>
      <c r="L127" s="60"/>
      <c r="M127" s="60"/>
      <c r="N127" s="53">
        <f t="shared" ref="N127:N133" si="87">K127*J127*H127*G127</f>
        <v>0</v>
      </c>
      <c r="O127" s="74" t="str">
        <f t="shared" si="80"/>
        <v/>
      </c>
      <c r="P127" s="260"/>
      <c r="Q127" s="261"/>
      <c r="R127" s="256">
        <f t="shared" si="81"/>
        <v>0</v>
      </c>
      <c r="S127" s="74"/>
      <c r="T127" s="85" t="str">
        <f t="shared" si="82"/>
        <v>-</v>
      </c>
      <c r="U127" s="85" t="str">
        <f t="shared" si="83"/>
        <v>-</v>
      </c>
      <c r="V127" s="85" t="str">
        <f t="shared" si="84"/>
        <v>-</v>
      </c>
      <c r="W127" s="55"/>
      <c r="X127" s="85" t="str">
        <f t="shared" si="85"/>
        <v>-</v>
      </c>
      <c r="Y127" s="85" t="str">
        <f t="shared" si="86"/>
        <v>-</v>
      </c>
    </row>
    <row r="128" spans="1:28" ht="15" customHeight="1" x14ac:dyDescent="0.2">
      <c r="A128" s="22" t="s">
        <v>195</v>
      </c>
      <c r="B128" s="23" t="s">
        <v>196</v>
      </c>
      <c r="C128" s="346"/>
      <c r="D128" s="347"/>
      <c r="E128" s="347"/>
      <c r="F128" s="348"/>
      <c r="G128" s="27">
        <v>1</v>
      </c>
      <c r="H128" s="193"/>
      <c r="I128" s="60"/>
      <c r="J128" s="27"/>
      <c r="K128" s="295"/>
      <c r="L128" s="60"/>
      <c r="M128" s="60"/>
      <c r="N128" s="53">
        <f t="shared" si="87"/>
        <v>0</v>
      </c>
      <c r="O128" s="74" t="str">
        <f t="shared" si="80"/>
        <v/>
      </c>
      <c r="P128" s="260"/>
      <c r="Q128" s="261"/>
      <c r="R128" s="256">
        <f t="shared" si="81"/>
        <v>0</v>
      </c>
      <c r="T128" s="85" t="str">
        <f t="shared" si="82"/>
        <v>-</v>
      </c>
      <c r="U128" s="85" t="str">
        <f t="shared" si="83"/>
        <v>-</v>
      </c>
      <c r="V128" s="85" t="str">
        <f t="shared" si="84"/>
        <v>-</v>
      </c>
      <c r="X128" s="85" t="str">
        <f t="shared" si="85"/>
        <v>-</v>
      </c>
      <c r="Y128" s="85" t="str">
        <f t="shared" si="86"/>
        <v>-</v>
      </c>
    </row>
    <row r="129" spans="1:25" ht="15" customHeight="1" x14ac:dyDescent="0.2">
      <c r="A129" s="22" t="s">
        <v>197</v>
      </c>
      <c r="B129" s="23" t="s">
        <v>198</v>
      </c>
      <c r="C129" s="346"/>
      <c r="D129" s="347"/>
      <c r="E129" s="347"/>
      <c r="F129" s="348"/>
      <c r="G129" s="27">
        <v>1</v>
      </c>
      <c r="H129" s="193"/>
      <c r="I129" s="60"/>
      <c r="J129" s="27"/>
      <c r="K129" s="295"/>
      <c r="L129" s="60"/>
      <c r="M129" s="60"/>
      <c r="N129" s="53">
        <f t="shared" si="87"/>
        <v>0</v>
      </c>
      <c r="O129" s="74" t="str">
        <f t="shared" si="80"/>
        <v/>
      </c>
      <c r="P129" s="260"/>
      <c r="Q129" s="261"/>
      <c r="R129" s="256">
        <f t="shared" si="81"/>
        <v>0</v>
      </c>
      <c r="T129" s="85" t="str">
        <f t="shared" si="82"/>
        <v>-</v>
      </c>
      <c r="U129" s="85" t="str">
        <f t="shared" si="83"/>
        <v>-</v>
      </c>
      <c r="V129" s="85" t="str">
        <f t="shared" si="84"/>
        <v>-</v>
      </c>
      <c r="X129" s="85" t="str">
        <f t="shared" si="85"/>
        <v>-</v>
      </c>
      <c r="Y129" s="85" t="str">
        <f t="shared" si="86"/>
        <v>-</v>
      </c>
    </row>
    <row r="130" spans="1:25" ht="15" customHeight="1" x14ac:dyDescent="0.2">
      <c r="A130" s="22" t="s">
        <v>199</v>
      </c>
      <c r="B130" s="23" t="s">
        <v>200</v>
      </c>
      <c r="C130" s="346"/>
      <c r="D130" s="347"/>
      <c r="E130" s="347"/>
      <c r="F130" s="348"/>
      <c r="G130" s="27">
        <v>1</v>
      </c>
      <c r="H130" s="193"/>
      <c r="I130" s="60"/>
      <c r="J130" s="27"/>
      <c r="K130" s="295"/>
      <c r="L130" s="60"/>
      <c r="M130" s="60"/>
      <c r="N130" s="53">
        <f t="shared" si="87"/>
        <v>0</v>
      </c>
      <c r="O130" s="74" t="str">
        <f t="shared" si="80"/>
        <v/>
      </c>
      <c r="P130" s="260"/>
      <c r="Q130" s="261"/>
      <c r="R130" s="256">
        <f t="shared" si="81"/>
        <v>0</v>
      </c>
      <c r="T130" s="85" t="str">
        <f t="shared" si="82"/>
        <v>-</v>
      </c>
      <c r="U130" s="85" t="str">
        <f t="shared" si="83"/>
        <v>-</v>
      </c>
      <c r="V130" s="85" t="str">
        <f t="shared" si="84"/>
        <v>-</v>
      </c>
      <c r="X130" s="85" t="str">
        <f t="shared" si="85"/>
        <v>-</v>
      </c>
      <c r="Y130" s="85" t="str">
        <f t="shared" si="86"/>
        <v>-</v>
      </c>
    </row>
    <row r="131" spans="1:25" ht="15" customHeight="1" x14ac:dyDescent="0.2">
      <c r="A131" s="22" t="s">
        <v>201</v>
      </c>
      <c r="B131" s="23" t="s">
        <v>202</v>
      </c>
      <c r="C131" s="346"/>
      <c r="D131" s="347"/>
      <c r="E131" s="347"/>
      <c r="F131" s="348"/>
      <c r="G131" s="27">
        <v>1</v>
      </c>
      <c r="H131" s="193"/>
      <c r="I131" s="60"/>
      <c r="J131" s="27"/>
      <c r="K131" s="295"/>
      <c r="L131" s="60"/>
      <c r="M131" s="60"/>
      <c r="N131" s="53">
        <f t="shared" si="87"/>
        <v>0</v>
      </c>
      <c r="O131" s="74" t="str">
        <f t="shared" si="80"/>
        <v/>
      </c>
      <c r="P131" s="260"/>
      <c r="Q131" s="261"/>
      <c r="R131" s="256">
        <f t="shared" si="81"/>
        <v>0</v>
      </c>
      <c r="T131" s="85" t="str">
        <f t="shared" si="82"/>
        <v>-</v>
      </c>
      <c r="U131" s="85" t="str">
        <f t="shared" si="83"/>
        <v>-</v>
      </c>
      <c r="V131" s="85" t="str">
        <f t="shared" si="84"/>
        <v>-</v>
      </c>
      <c r="X131" s="85" t="str">
        <f t="shared" si="85"/>
        <v>-</v>
      </c>
      <c r="Y131" s="85" t="str">
        <f t="shared" si="86"/>
        <v>-</v>
      </c>
    </row>
    <row r="132" spans="1:25" ht="15" customHeight="1" x14ac:dyDescent="0.2">
      <c r="A132" s="22" t="s">
        <v>203</v>
      </c>
      <c r="B132" s="23" t="s">
        <v>204</v>
      </c>
      <c r="C132" s="346"/>
      <c r="D132" s="347"/>
      <c r="E132" s="347"/>
      <c r="F132" s="348"/>
      <c r="G132" s="27">
        <v>1</v>
      </c>
      <c r="H132" s="193"/>
      <c r="I132" s="60"/>
      <c r="J132" s="27"/>
      <c r="K132" s="295"/>
      <c r="L132" s="60"/>
      <c r="M132" s="60"/>
      <c r="N132" s="53">
        <f t="shared" si="87"/>
        <v>0</v>
      </c>
      <c r="O132" s="74" t="str">
        <f t="shared" si="80"/>
        <v/>
      </c>
      <c r="P132" s="260"/>
      <c r="Q132" s="261"/>
      <c r="R132" s="256">
        <f t="shared" si="81"/>
        <v>0</v>
      </c>
      <c r="T132" s="85" t="str">
        <f t="shared" si="82"/>
        <v>-</v>
      </c>
      <c r="U132" s="85" t="str">
        <f t="shared" si="83"/>
        <v>-</v>
      </c>
      <c r="V132" s="85" t="str">
        <f t="shared" si="84"/>
        <v>-</v>
      </c>
      <c r="X132" s="85" t="str">
        <f t="shared" si="85"/>
        <v>-</v>
      </c>
      <c r="Y132" s="85" t="str">
        <f t="shared" si="86"/>
        <v>-</v>
      </c>
    </row>
    <row r="133" spans="1:25" ht="15" customHeight="1" x14ac:dyDescent="0.2">
      <c r="A133" s="22" t="s">
        <v>205</v>
      </c>
      <c r="B133" s="23" t="s">
        <v>80</v>
      </c>
      <c r="C133" s="346"/>
      <c r="D133" s="347"/>
      <c r="E133" s="347"/>
      <c r="F133" s="348"/>
      <c r="G133" s="27">
        <v>1</v>
      </c>
      <c r="H133" s="193"/>
      <c r="I133" s="60"/>
      <c r="J133" s="27"/>
      <c r="K133" s="295"/>
      <c r="L133" s="60"/>
      <c r="M133" s="60"/>
      <c r="N133" s="53">
        <f t="shared" si="87"/>
        <v>0</v>
      </c>
      <c r="O133" s="74" t="str">
        <f t="shared" si="80"/>
        <v/>
      </c>
      <c r="P133" s="260"/>
      <c r="Q133" s="261"/>
      <c r="R133" s="256">
        <f t="shared" si="81"/>
        <v>0</v>
      </c>
      <c r="T133" s="85" t="str">
        <f t="shared" si="82"/>
        <v>-</v>
      </c>
      <c r="U133" s="85" t="str">
        <f t="shared" si="83"/>
        <v>-</v>
      </c>
      <c r="V133" s="85" t="str">
        <f t="shared" si="84"/>
        <v>-</v>
      </c>
      <c r="X133" s="85" t="str">
        <f t="shared" si="85"/>
        <v>-</v>
      </c>
      <c r="Y133" s="85" t="str">
        <f t="shared" si="86"/>
        <v>-</v>
      </c>
    </row>
    <row r="134" spans="1:25" s="2" customFormat="1" ht="15" customHeight="1" thickBot="1" x14ac:dyDescent="0.3">
      <c r="A134" s="35" t="s">
        <v>26</v>
      </c>
      <c r="B134" s="36" t="s">
        <v>206</v>
      </c>
      <c r="C134" s="358"/>
      <c r="D134" s="359"/>
      <c r="E134" s="359"/>
      <c r="F134" s="359"/>
      <c r="G134" s="359"/>
      <c r="H134" s="359"/>
      <c r="I134" s="359"/>
      <c r="J134" s="359"/>
      <c r="K134" s="359"/>
      <c r="L134" s="359"/>
      <c r="M134" s="360"/>
      <c r="N134" s="82">
        <f>ROUND(SUM(N126:N133),0)</f>
        <v>0</v>
      </c>
      <c r="O134" s="74"/>
      <c r="P134" s="257">
        <f>SUM(P126:P133)</f>
        <v>0</v>
      </c>
      <c r="Q134" s="258">
        <f>SUM(Q126:Q133)</f>
        <v>0</v>
      </c>
      <c r="R134" s="259">
        <f>SUM(R126:R133)</f>
        <v>0</v>
      </c>
      <c r="S134" s="74"/>
      <c r="T134" s="130">
        <f>ROUND(SUM(T126:T133),0)</f>
        <v>0</v>
      </c>
      <c r="U134" s="130">
        <f>ROUND(SUM(U126:U133),0)</f>
        <v>0</v>
      </c>
      <c r="V134" s="130">
        <f>ROUND(SUM(V126:V133),0)</f>
        <v>0</v>
      </c>
      <c r="W134" s="55"/>
      <c r="X134" s="130">
        <f>ROUND(SUM(X126:X133),0)</f>
        <v>0</v>
      </c>
      <c r="Y134" s="130">
        <f>ROUND(SUM(Y126:Y133),0)</f>
        <v>0</v>
      </c>
    </row>
    <row r="135" spans="1:25" ht="15" customHeight="1" thickBot="1" x14ac:dyDescent="0.25">
      <c r="A135" s="12"/>
      <c r="B135" s="11"/>
      <c r="C135" s="11"/>
      <c r="D135" s="9"/>
      <c r="E135" s="13"/>
      <c r="F135" s="13"/>
      <c r="G135" s="13"/>
      <c r="H135" s="13"/>
      <c r="I135" s="13"/>
      <c r="J135" s="13"/>
      <c r="K135" s="13"/>
      <c r="L135" s="13"/>
      <c r="M135" s="13"/>
      <c r="N135" s="51"/>
    </row>
    <row r="136" spans="1:25" s="2" customFormat="1" ht="20.100000000000001" customHeight="1" thickBot="1" x14ac:dyDescent="0.3">
      <c r="A136" s="33">
        <v>12</v>
      </c>
      <c r="B136" s="37" t="s">
        <v>207</v>
      </c>
      <c r="C136" s="38"/>
      <c r="D136" s="39"/>
      <c r="E136" s="39"/>
      <c r="F136" s="39"/>
      <c r="G136" s="39"/>
      <c r="H136" s="39"/>
      <c r="I136" s="39"/>
      <c r="J136" s="39"/>
      <c r="K136" s="39"/>
      <c r="L136" s="39"/>
      <c r="M136" s="39"/>
      <c r="N136" s="40"/>
      <c r="O136" s="74"/>
      <c r="P136" s="392" t="s">
        <v>43</v>
      </c>
      <c r="Q136" s="393"/>
      <c r="R136" s="394"/>
      <c r="S136" s="74"/>
      <c r="W136" s="55"/>
    </row>
    <row r="137" spans="1:25" ht="15" customHeight="1" x14ac:dyDescent="0.2">
      <c r="A137" s="368" t="s">
        <v>5</v>
      </c>
      <c r="B137" s="344" t="s">
        <v>6</v>
      </c>
      <c r="C137" s="338" t="s">
        <v>79</v>
      </c>
      <c r="D137" s="339"/>
      <c r="E137" s="339"/>
      <c r="F137" s="371"/>
      <c r="G137" s="57" t="s">
        <v>189</v>
      </c>
      <c r="H137" s="356" t="s">
        <v>86</v>
      </c>
      <c r="I137" s="372"/>
      <c r="J137" s="30" t="s">
        <v>356</v>
      </c>
      <c r="K137" s="30" t="s">
        <v>385</v>
      </c>
      <c r="L137" s="361" t="s">
        <v>87</v>
      </c>
      <c r="M137" s="361" t="s">
        <v>88</v>
      </c>
      <c r="N137" s="384" t="s">
        <v>9</v>
      </c>
      <c r="P137" s="389" t="s">
        <v>341</v>
      </c>
      <c r="Q137" s="390"/>
      <c r="R137" s="391"/>
      <c r="T137" s="399" t="s">
        <v>58</v>
      </c>
      <c r="U137" s="400"/>
      <c r="V137" s="401"/>
      <c r="X137" s="405" t="s">
        <v>59</v>
      </c>
      <c r="Y137" s="406"/>
    </row>
    <row r="138" spans="1:25" s="43" customFormat="1" ht="43.5" customHeight="1" x14ac:dyDescent="0.2">
      <c r="A138" s="369"/>
      <c r="B138" s="345"/>
      <c r="C138" s="341" t="s">
        <v>190</v>
      </c>
      <c r="D138" s="342"/>
      <c r="E138" s="342"/>
      <c r="F138" s="388"/>
      <c r="G138" s="42"/>
      <c r="H138" s="194" t="s">
        <v>93</v>
      </c>
      <c r="I138" s="194" t="s">
        <v>330</v>
      </c>
      <c r="J138" s="272" t="s">
        <v>94</v>
      </c>
      <c r="K138" s="294" t="s">
        <v>386</v>
      </c>
      <c r="L138" s="362"/>
      <c r="M138" s="362"/>
      <c r="N138" s="385"/>
      <c r="O138" s="74"/>
      <c r="P138" s="150" t="str">
        <f>$P$13</f>
        <v>-</v>
      </c>
      <c r="Q138" s="149" t="str">
        <f>$P$16</f>
        <v>-</v>
      </c>
      <c r="R138" s="215" t="s">
        <v>62</v>
      </c>
      <c r="S138" s="74"/>
      <c r="T138" s="153" t="s">
        <v>10</v>
      </c>
      <c r="U138" s="153" t="s">
        <v>11</v>
      </c>
      <c r="V138" s="153" t="s">
        <v>12</v>
      </c>
      <c r="W138" s="55"/>
      <c r="X138" s="153" t="s">
        <v>13</v>
      </c>
      <c r="Y138" s="153" t="s">
        <v>14</v>
      </c>
    </row>
    <row r="139" spans="1:25" ht="15" customHeight="1" x14ac:dyDescent="0.2">
      <c r="A139" s="22" t="s">
        <v>208</v>
      </c>
      <c r="B139" s="23" t="s">
        <v>209</v>
      </c>
      <c r="C139" s="346"/>
      <c r="D139" s="347"/>
      <c r="E139" s="347"/>
      <c r="F139" s="348"/>
      <c r="G139" s="27">
        <v>1</v>
      </c>
      <c r="H139" s="193"/>
      <c r="I139" s="60"/>
      <c r="J139" s="27"/>
      <c r="K139" s="295"/>
      <c r="L139" s="60"/>
      <c r="M139" s="60"/>
      <c r="N139" s="53">
        <f t="shared" ref="N139:N150" si="88">K139*J139*H139*G139</f>
        <v>0</v>
      </c>
      <c r="O139" s="74" t="str">
        <f t="shared" ref="O139:O150" si="89">IF(H139&lt;&gt;0,IF(I139="","Choisir la base de la durée!  ",""),"")&amp;IF(H139&lt;&gt;0,IF(L139="","Répartir les coûts!  ",""),"")&amp;IF(H139&lt;&gt;0,IF(M139="","Indiquer l'origine!",""),"")</f>
        <v/>
      </c>
      <c r="P139" s="260"/>
      <c r="Q139" s="261"/>
      <c r="R139" s="256">
        <f t="shared" ref="R139:R150" si="90">SUM(P139+Q139)</f>
        <v>0</v>
      </c>
      <c r="T139" s="85" t="str">
        <f t="shared" ref="T139:T150" si="91">IF(L139="Interne",N139,"-")</f>
        <v>-</v>
      </c>
      <c r="U139" s="85" t="str">
        <f t="shared" ref="U139:U150" si="92">IF(L139="Apparenté",N139,"-")</f>
        <v>-</v>
      </c>
      <c r="V139" s="85" t="str">
        <f t="shared" ref="V139:V150" si="93">IF(L139="Externe",N139,"-")</f>
        <v>-</v>
      </c>
      <c r="X139" s="85" t="str">
        <f t="shared" ref="X139:X150" si="94">IF($M139="Canadien",IF(OR($N139="",$N139=0),"-",$N139),"-")</f>
        <v>-</v>
      </c>
      <c r="Y139" s="85" t="str">
        <f t="shared" ref="Y139:Y150" si="95">IF($M139="Non-Canadien",IF(OR($N139="",$N139=0),"-",$N139),"-")</f>
        <v>-</v>
      </c>
    </row>
    <row r="140" spans="1:25" ht="15" customHeight="1" x14ac:dyDescent="0.2">
      <c r="A140" s="22" t="s">
        <v>210</v>
      </c>
      <c r="B140" s="23" t="s">
        <v>211</v>
      </c>
      <c r="C140" s="346"/>
      <c r="D140" s="347"/>
      <c r="E140" s="347"/>
      <c r="F140" s="348"/>
      <c r="G140" s="27">
        <v>1</v>
      </c>
      <c r="H140" s="193"/>
      <c r="I140" s="60"/>
      <c r="J140" s="27"/>
      <c r="K140" s="295"/>
      <c r="L140" s="60"/>
      <c r="M140" s="60"/>
      <c r="N140" s="53">
        <f t="shared" si="88"/>
        <v>0</v>
      </c>
      <c r="O140" s="74" t="str">
        <f t="shared" si="89"/>
        <v/>
      </c>
      <c r="P140" s="260"/>
      <c r="Q140" s="261"/>
      <c r="R140" s="256">
        <f t="shared" si="90"/>
        <v>0</v>
      </c>
      <c r="T140" s="85" t="str">
        <f t="shared" si="91"/>
        <v>-</v>
      </c>
      <c r="U140" s="85" t="str">
        <f t="shared" si="92"/>
        <v>-</v>
      </c>
      <c r="V140" s="85" t="str">
        <f t="shared" si="93"/>
        <v>-</v>
      </c>
      <c r="X140" s="85" t="str">
        <f t="shared" si="94"/>
        <v>-</v>
      </c>
      <c r="Y140" s="85" t="str">
        <f t="shared" si="95"/>
        <v>-</v>
      </c>
    </row>
    <row r="141" spans="1:25" ht="15" customHeight="1" x14ac:dyDescent="0.2">
      <c r="A141" s="22" t="s">
        <v>212</v>
      </c>
      <c r="B141" s="23" t="s">
        <v>213</v>
      </c>
      <c r="C141" s="346"/>
      <c r="D141" s="347"/>
      <c r="E141" s="347"/>
      <c r="F141" s="348"/>
      <c r="G141" s="27">
        <v>1</v>
      </c>
      <c r="H141" s="193"/>
      <c r="I141" s="60"/>
      <c r="J141" s="27"/>
      <c r="K141" s="295"/>
      <c r="L141" s="60"/>
      <c r="M141" s="60"/>
      <c r="N141" s="53">
        <f t="shared" si="88"/>
        <v>0</v>
      </c>
      <c r="O141" s="74" t="str">
        <f t="shared" si="89"/>
        <v/>
      </c>
      <c r="P141" s="260"/>
      <c r="Q141" s="261"/>
      <c r="R141" s="256">
        <f t="shared" si="90"/>
        <v>0</v>
      </c>
      <c r="T141" s="85" t="str">
        <f t="shared" si="91"/>
        <v>-</v>
      </c>
      <c r="U141" s="85" t="str">
        <f t="shared" si="92"/>
        <v>-</v>
      </c>
      <c r="V141" s="85" t="str">
        <f t="shared" si="93"/>
        <v>-</v>
      </c>
      <c r="X141" s="85" t="str">
        <f t="shared" si="94"/>
        <v>-</v>
      </c>
      <c r="Y141" s="85" t="str">
        <f t="shared" si="95"/>
        <v>-</v>
      </c>
    </row>
    <row r="142" spans="1:25" ht="15" customHeight="1" x14ac:dyDescent="0.2">
      <c r="A142" s="22" t="s">
        <v>214</v>
      </c>
      <c r="B142" s="23" t="s">
        <v>215</v>
      </c>
      <c r="C142" s="346"/>
      <c r="D142" s="347"/>
      <c r="E142" s="347"/>
      <c r="F142" s="348"/>
      <c r="G142" s="27">
        <v>1</v>
      </c>
      <c r="H142" s="193"/>
      <c r="I142" s="60"/>
      <c r="J142" s="27"/>
      <c r="K142" s="295"/>
      <c r="L142" s="60"/>
      <c r="M142" s="60"/>
      <c r="N142" s="53">
        <f t="shared" si="88"/>
        <v>0</v>
      </c>
      <c r="O142" s="74" t="str">
        <f t="shared" si="89"/>
        <v/>
      </c>
      <c r="P142" s="260"/>
      <c r="Q142" s="261"/>
      <c r="R142" s="256">
        <f t="shared" si="90"/>
        <v>0</v>
      </c>
      <c r="T142" s="85" t="str">
        <f t="shared" si="91"/>
        <v>-</v>
      </c>
      <c r="U142" s="85" t="str">
        <f t="shared" si="92"/>
        <v>-</v>
      </c>
      <c r="V142" s="85" t="str">
        <f t="shared" si="93"/>
        <v>-</v>
      </c>
      <c r="X142" s="85" t="str">
        <f t="shared" si="94"/>
        <v>-</v>
      </c>
      <c r="Y142" s="85" t="str">
        <f t="shared" si="95"/>
        <v>-</v>
      </c>
    </row>
    <row r="143" spans="1:25" ht="15" customHeight="1" x14ac:dyDescent="0.2">
      <c r="A143" s="22" t="s">
        <v>216</v>
      </c>
      <c r="B143" s="23" t="s">
        <v>217</v>
      </c>
      <c r="C143" s="346"/>
      <c r="D143" s="347"/>
      <c r="E143" s="347"/>
      <c r="F143" s="348"/>
      <c r="G143" s="27">
        <v>1</v>
      </c>
      <c r="H143" s="193"/>
      <c r="I143" s="60"/>
      <c r="J143" s="27"/>
      <c r="K143" s="295"/>
      <c r="L143" s="60"/>
      <c r="M143" s="60"/>
      <c r="N143" s="53">
        <f t="shared" si="88"/>
        <v>0</v>
      </c>
      <c r="O143" s="74" t="str">
        <f t="shared" si="89"/>
        <v/>
      </c>
      <c r="P143" s="260"/>
      <c r="Q143" s="261"/>
      <c r="R143" s="256">
        <f t="shared" si="90"/>
        <v>0</v>
      </c>
      <c r="T143" s="85" t="str">
        <f t="shared" si="91"/>
        <v>-</v>
      </c>
      <c r="U143" s="85" t="str">
        <f t="shared" si="92"/>
        <v>-</v>
      </c>
      <c r="V143" s="85" t="str">
        <f t="shared" si="93"/>
        <v>-</v>
      </c>
      <c r="X143" s="85" t="str">
        <f t="shared" si="94"/>
        <v>-</v>
      </c>
      <c r="Y143" s="85" t="str">
        <f t="shared" si="95"/>
        <v>-</v>
      </c>
    </row>
    <row r="144" spans="1:25" ht="15" customHeight="1" x14ac:dyDescent="0.2">
      <c r="A144" s="22" t="s">
        <v>218</v>
      </c>
      <c r="B144" s="23" t="s">
        <v>219</v>
      </c>
      <c r="C144" s="346"/>
      <c r="D144" s="347"/>
      <c r="E144" s="347"/>
      <c r="F144" s="348"/>
      <c r="G144" s="27">
        <v>1</v>
      </c>
      <c r="H144" s="193"/>
      <c r="I144" s="60"/>
      <c r="J144" s="27"/>
      <c r="K144" s="295"/>
      <c r="L144" s="60"/>
      <c r="M144" s="60"/>
      <c r="N144" s="53">
        <f t="shared" si="88"/>
        <v>0</v>
      </c>
      <c r="O144" s="74" t="str">
        <f t="shared" si="89"/>
        <v/>
      </c>
      <c r="P144" s="260"/>
      <c r="Q144" s="261"/>
      <c r="R144" s="256">
        <f t="shared" si="90"/>
        <v>0</v>
      </c>
      <c r="T144" s="85" t="str">
        <f t="shared" si="91"/>
        <v>-</v>
      </c>
      <c r="U144" s="85" t="str">
        <f t="shared" si="92"/>
        <v>-</v>
      </c>
      <c r="V144" s="85" t="str">
        <f t="shared" si="93"/>
        <v>-</v>
      </c>
      <c r="X144" s="85" t="str">
        <f t="shared" si="94"/>
        <v>-</v>
      </c>
      <c r="Y144" s="85" t="str">
        <f t="shared" si="95"/>
        <v>-</v>
      </c>
    </row>
    <row r="145" spans="1:28" ht="15" customHeight="1" x14ac:dyDescent="0.2">
      <c r="A145" s="22" t="s">
        <v>220</v>
      </c>
      <c r="B145" s="23" t="s">
        <v>221</v>
      </c>
      <c r="C145" s="346"/>
      <c r="D145" s="347"/>
      <c r="E145" s="347"/>
      <c r="F145" s="348"/>
      <c r="G145" s="27">
        <v>1</v>
      </c>
      <c r="H145" s="193"/>
      <c r="I145" s="60"/>
      <c r="J145" s="27"/>
      <c r="K145" s="295"/>
      <c r="L145" s="60"/>
      <c r="M145" s="60"/>
      <c r="N145" s="53">
        <f t="shared" si="88"/>
        <v>0</v>
      </c>
      <c r="O145" s="74" t="str">
        <f t="shared" si="89"/>
        <v/>
      </c>
      <c r="P145" s="260"/>
      <c r="Q145" s="261"/>
      <c r="R145" s="256">
        <f t="shared" si="90"/>
        <v>0</v>
      </c>
      <c r="T145" s="85" t="str">
        <f t="shared" si="91"/>
        <v>-</v>
      </c>
      <c r="U145" s="85" t="str">
        <f t="shared" si="92"/>
        <v>-</v>
      </c>
      <c r="V145" s="85" t="str">
        <f t="shared" si="93"/>
        <v>-</v>
      </c>
      <c r="X145" s="85" t="str">
        <f t="shared" si="94"/>
        <v>-</v>
      </c>
      <c r="Y145" s="85" t="str">
        <f t="shared" si="95"/>
        <v>-</v>
      </c>
    </row>
    <row r="146" spans="1:28" ht="15" customHeight="1" x14ac:dyDescent="0.2">
      <c r="A146" s="22" t="s">
        <v>222</v>
      </c>
      <c r="B146" s="23" t="s">
        <v>223</v>
      </c>
      <c r="C146" s="346"/>
      <c r="D146" s="347"/>
      <c r="E146" s="347"/>
      <c r="F146" s="348"/>
      <c r="G146" s="27">
        <v>1</v>
      </c>
      <c r="H146" s="193"/>
      <c r="I146" s="60"/>
      <c r="J146" s="27"/>
      <c r="K146" s="295"/>
      <c r="L146" s="60"/>
      <c r="M146" s="60"/>
      <c r="N146" s="53">
        <f t="shared" si="88"/>
        <v>0</v>
      </c>
      <c r="O146" s="74" t="str">
        <f t="shared" si="89"/>
        <v/>
      </c>
      <c r="P146" s="260"/>
      <c r="Q146" s="261"/>
      <c r="R146" s="256">
        <f t="shared" si="90"/>
        <v>0</v>
      </c>
      <c r="T146" s="85" t="str">
        <f t="shared" si="91"/>
        <v>-</v>
      </c>
      <c r="U146" s="85" t="str">
        <f t="shared" si="92"/>
        <v>-</v>
      </c>
      <c r="V146" s="85" t="str">
        <f t="shared" si="93"/>
        <v>-</v>
      </c>
      <c r="X146" s="85" t="str">
        <f t="shared" si="94"/>
        <v>-</v>
      </c>
      <c r="Y146" s="85" t="str">
        <f t="shared" si="95"/>
        <v>-</v>
      </c>
    </row>
    <row r="147" spans="1:28" ht="15" customHeight="1" x14ac:dyDescent="0.2">
      <c r="A147" s="22" t="s">
        <v>224</v>
      </c>
      <c r="B147" s="23" t="s">
        <v>225</v>
      </c>
      <c r="C147" s="346"/>
      <c r="D147" s="347"/>
      <c r="E147" s="347"/>
      <c r="F147" s="348"/>
      <c r="G147" s="27">
        <v>1</v>
      </c>
      <c r="H147" s="193"/>
      <c r="I147" s="60"/>
      <c r="J147" s="27"/>
      <c r="K147" s="295"/>
      <c r="L147" s="60"/>
      <c r="M147" s="60"/>
      <c r="N147" s="53">
        <f t="shared" si="88"/>
        <v>0</v>
      </c>
      <c r="O147" s="74" t="str">
        <f t="shared" si="89"/>
        <v/>
      </c>
      <c r="P147" s="260"/>
      <c r="Q147" s="261"/>
      <c r="R147" s="256">
        <f t="shared" si="90"/>
        <v>0</v>
      </c>
      <c r="T147" s="85" t="str">
        <f t="shared" si="91"/>
        <v>-</v>
      </c>
      <c r="U147" s="85" t="str">
        <f t="shared" si="92"/>
        <v>-</v>
      </c>
      <c r="V147" s="85" t="str">
        <f t="shared" si="93"/>
        <v>-</v>
      </c>
      <c r="X147" s="85" t="str">
        <f t="shared" si="94"/>
        <v>-</v>
      </c>
      <c r="Y147" s="85" t="str">
        <f t="shared" si="95"/>
        <v>-</v>
      </c>
    </row>
    <row r="148" spans="1:28" ht="15" customHeight="1" x14ac:dyDescent="0.2">
      <c r="A148" s="22" t="s">
        <v>226</v>
      </c>
      <c r="B148" s="23" t="s">
        <v>227</v>
      </c>
      <c r="C148" s="346"/>
      <c r="D148" s="347"/>
      <c r="E148" s="347"/>
      <c r="F148" s="348"/>
      <c r="G148" s="27">
        <v>1</v>
      </c>
      <c r="H148" s="193"/>
      <c r="I148" s="60"/>
      <c r="J148" s="27"/>
      <c r="K148" s="295"/>
      <c r="L148" s="60"/>
      <c r="M148" s="60"/>
      <c r="N148" s="53">
        <f t="shared" si="88"/>
        <v>0</v>
      </c>
      <c r="O148" s="74" t="str">
        <f t="shared" si="89"/>
        <v/>
      </c>
      <c r="P148" s="260"/>
      <c r="Q148" s="261"/>
      <c r="R148" s="256">
        <f t="shared" si="90"/>
        <v>0</v>
      </c>
      <c r="T148" s="85" t="str">
        <f t="shared" si="91"/>
        <v>-</v>
      </c>
      <c r="U148" s="85" t="str">
        <f t="shared" si="92"/>
        <v>-</v>
      </c>
      <c r="V148" s="85" t="str">
        <f t="shared" si="93"/>
        <v>-</v>
      </c>
      <c r="X148" s="85" t="str">
        <f t="shared" si="94"/>
        <v>-</v>
      </c>
      <c r="Y148" s="85" t="str">
        <f t="shared" si="95"/>
        <v>-</v>
      </c>
    </row>
    <row r="149" spans="1:28" ht="15" customHeight="1" x14ac:dyDescent="0.2">
      <c r="A149" s="22" t="s">
        <v>228</v>
      </c>
      <c r="B149" s="23" t="s">
        <v>229</v>
      </c>
      <c r="C149" s="346"/>
      <c r="D149" s="347"/>
      <c r="E149" s="347"/>
      <c r="F149" s="348"/>
      <c r="G149" s="27">
        <v>1</v>
      </c>
      <c r="H149" s="193"/>
      <c r="I149" s="60"/>
      <c r="J149" s="27"/>
      <c r="K149" s="295"/>
      <c r="L149" s="60"/>
      <c r="M149" s="60"/>
      <c r="N149" s="53">
        <f t="shared" si="88"/>
        <v>0</v>
      </c>
      <c r="O149" s="74" t="str">
        <f t="shared" si="89"/>
        <v/>
      </c>
      <c r="P149" s="260"/>
      <c r="Q149" s="261"/>
      <c r="R149" s="256">
        <f t="shared" si="90"/>
        <v>0</v>
      </c>
      <c r="T149" s="85" t="str">
        <f t="shared" si="91"/>
        <v>-</v>
      </c>
      <c r="U149" s="85" t="str">
        <f t="shared" si="92"/>
        <v>-</v>
      </c>
      <c r="V149" s="85" t="str">
        <f t="shared" si="93"/>
        <v>-</v>
      </c>
      <c r="X149" s="85" t="str">
        <f t="shared" si="94"/>
        <v>-</v>
      </c>
      <c r="Y149" s="85" t="str">
        <f t="shared" si="95"/>
        <v>-</v>
      </c>
    </row>
    <row r="150" spans="1:28" ht="15" customHeight="1" x14ac:dyDescent="0.2">
      <c r="A150" s="22" t="s">
        <v>230</v>
      </c>
      <c r="B150" s="23" t="s">
        <v>80</v>
      </c>
      <c r="C150" s="346"/>
      <c r="D150" s="347"/>
      <c r="E150" s="347"/>
      <c r="F150" s="348"/>
      <c r="G150" s="27">
        <v>1</v>
      </c>
      <c r="H150" s="193"/>
      <c r="I150" s="60"/>
      <c r="J150" s="27"/>
      <c r="K150" s="295"/>
      <c r="L150" s="60"/>
      <c r="M150" s="60"/>
      <c r="N150" s="53">
        <f t="shared" si="88"/>
        <v>0</v>
      </c>
      <c r="O150" s="74" t="str">
        <f t="shared" si="89"/>
        <v/>
      </c>
      <c r="P150" s="260"/>
      <c r="Q150" s="261"/>
      <c r="R150" s="256">
        <f t="shared" si="90"/>
        <v>0</v>
      </c>
      <c r="T150" s="85" t="str">
        <f t="shared" si="91"/>
        <v>-</v>
      </c>
      <c r="U150" s="85" t="str">
        <f t="shared" si="92"/>
        <v>-</v>
      </c>
      <c r="V150" s="85" t="str">
        <f t="shared" si="93"/>
        <v>-</v>
      </c>
      <c r="X150" s="85" t="str">
        <f t="shared" si="94"/>
        <v>-</v>
      </c>
      <c r="Y150" s="85" t="str">
        <f t="shared" si="95"/>
        <v>-</v>
      </c>
    </row>
    <row r="151" spans="1:28" s="2" customFormat="1" ht="15" customHeight="1" thickBot="1" x14ac:dyDescent="0.3">
      <c r="A151" s="35" t="s">
        <v>27</v>
      </c>
      <c r="B151" s="37" t="s">
        <v>231</v>
      </c>
      <c r="C151" s="358"/>
      <c r="D151" s="359"/>
      <c r="E151" s="359"/>
      <c r="F151" s="359"/>
      <c r="G151" s="359"/>
      <c r="H151" s="359"/>
      <c r="I151" s="359"/>
      <c r="J151" s="359"/>
      <c r="K151" s="359"/>
      <c r="L151" s="359"/>
      <c r="M151" s="360"/>
      <c r="N151" s="82">
        <f>ROUND(SUM(N139:N150),0)</f>
        <v>0</v>
      </c>
      <c r="O151" s="74"/>
      <c r="P151" s="257">
        <f>SUM(P139:P150)</f>
        <v>0</v>
      </c>
      <c r="Q151" s="258">
        <f>SUM(Q139:Q150)</f>
        <v>0</v>
      </c>
      <c r="R151" s="259">
        <f>SUM(R139:R150)</f>
        <v>0</v>
      </c>
      <c r="S151" s="74"/>
      <c r="T151" s="130">
        <f>ROUND(SUM(T139:T150),0)</f>
        <v>0</v>
      </c>
      <c r="U151" s="130">
        <f>ROUND(SUM(U139:U150),0)</f>
        <v>0</v>
      </c>
      <c r="V151" s="130">
        <f>ROUND(SUM(V139:V150),0)</f>
        <v>0</v>
      </c>
      <c r="W151" s="55"/>
      <c r="X151" s="130">
        <f>ROUND(SUM(X139:X150),0)</f>
        <v>0</v>
      </c>
      <c r="Y151" s="130">
        <f>ROUND(SUM(Y139:Y150),0)</f>
        <v>0</v>
      </c>
    </row>
    <row r="152" spans="1:28" ht="24" customHeight="1" x14ac:dyDescent="0.2"/>
    <row r="153" spans="1:28" s="4" customFormat="1" ht="17.100000000000001" customHeight="1" x14ac:dyDescent="0.2">
      <c r="A153" s="349" t="s">
        <v>232</v>
      </c>
      <c r="B153" s="350"/>
      <c r="C153" s="350"/>
      <c r="D153" s="350"/>
      <c r="E153" s="350"/>
      <c r="F153" s="350"/>
      <c r="G153" s="350"/>
      <c r="H153" s="350"/>
      <c r="I153" s="350"/>
      <c r="J153" s="350"/>
      <c r="K153" s="350"/>
      <c r="L153" s="351"/>
      <c r="M153" s="352"/>
      <c r="N153" s="100">
        <f>N151+N134+N119+N106+N99+N91+N78+N66+N52</f>
        <v>0</v>
      </c>
      <c r="O153" s="167"/>
      <c r="P153" s="269">
        <f>P151+P134+P119+P106+P99+P91+P78+P66+P52</f>
        <v>0</v>
      </c>
      <c r="Q153" s="269">
        <f>Q151+Q134+Q119+Q106+Q99+Q91+Q78+Q66+Q52</f>
        <v>0</v>
      </c>
      <c r="R153" s="269">
        <f>R151+R134+R119+R106+R99+R91+R78+R66+R52</f>
        <v>0</v>
      </c>
      <c r="S153" s="167"/>
      <c r="T153" s="100">
        <f>T151+T134+T119+T106+T99+T91+T78+T66+T52</f>
        <v>0</v>
      </c>
      <c r="U153" s="100">
        <f>U151+U134+U119+U106+U99+U91+U78+U66+U52</f>
        <v>0</v>
      </c>
      <c r="V153" s="100">
        <f>V151+V134+V119+V106+V99+V91+V78+V66+V52</f>
        <v>0</v>
      </c>
      <c r="W153" s="168"/>
      <c r="X153" s="100">
        <f>X151+X134+X119+X106+X99+X91+X78+X66+X52</f>
        <v>0</v>
      </c>
      <c r="Y153" s="100">
        <f>Y151+Y134+Y119+Y106+Y99+Y91+Y78+Y66+Y52</f>
        <v>0</v>
      </c>
    </row>
    <row r="154" spans="1:28" s="4" customFormat="1" ht="17.100000000000001" customHeight="1" x14ac:dyDescent="0.2">
      <c r="A154" s="349" t="s">
        <v>373</v>
      </c>
      <c r="B154" s="350"/>
      <c r="C154" s="350"/>
      <c r="D154" s="350"/>
      <c r="E154" s="350"/>
      <c r="F154" s="350"/>
      <c r="G154" s="350"/>
      <c r="H154" s="350"/>
      <c r="I154" s="350"/>
      <c r="J154" s="350"/>
      <c r="K154" s="350"/>
      <c r="L154" s="351"/>
      <c r="M154" s="352"/>
      <c r="N154" s="100">
        <f>N76+N116</f>
        <v>0</v>
      </c>
      <c r="O154" s="167"/>
      <c r="P154" s="286"/>
      <c r="Q154" s="286"/>
      <c r="R154" s="286"/>
      <c r="S154" s="167"/>
      <c r="T154" s="148"/>
      <c r="U154" s="148"/>
      <c r="V154" s="148"/>
      <c r="W154" s="168"/>
      <c r="X154" s="148"/>
      <c r="Y154" s="148"/>
    </row>
    <row r="155" spans="1:28" s="4" customFormat="1" ht="24" customHeight="1" thickBot="1" x14ac:dyDescent="0.25">
      <c r="A155" s="105"/>
      <c r="B155" s="105"/>
      <c r="C155" s="105"/>
      <c r="D155" s="105"/>
      <c r="E155" s="105"/>
      <c r="F155" s="105"/>
      <c r="G155" s="105"/>
      <c r="H155" s="105"/>
      <c r="I155" s="105"/>
      <c r="J155" s="105"/>
      <c r="K155" s="105"/>
      <c r="L155" s="285"/>
      <c r="M155" s="285"/>
      <c r="N155" s="148"/>
      <c r="O155" s="167"/>
      <c r="P155" s="286"/>
      <c r="Q155" s="286"/>
      <c r="R155" s="286"/>
      <c r="S155" s="167"/>
      <c r="T155" s="148"/>
      <c r="U155" s="148"/>
      <c r="V155" s="148"/>
      <c r="W155" s="168"/>
      <c r="X155" s="148"/>
      <c r="Y155" s="148"/>
    </row>
    <row r="156" spans="1:28" ht="24" customHeight="1" thickBot="1" x14ac:dyDescent="0.3">
      <c r="A156" s="126" t="s">
        <v>233</v>
      </c>
      <c r="B156" s="119"/>
      <c r="C156" s="119"/>
      <c r="D156" s="119"/>
      <c r="E156" s="119"/>
      <c r="F156" s="119"/>
      <c r="G156" s="119"/>
      <c r="H156" s="119"/>
      <c r="I156" s="119"/>
      <c r="J156" s="119"/>
      <c r="K156" s="119"/>
      <c r="L156" s="119"/>
      <c r="M156" s="119"/>
      <c r="N156" s="280"/>
      <c r="AB156" s="2"/>
    </row>
    <row r="157" spans="1:28" ht="27.75" customHeight="1" x14ac:dyDescent="0.25">
      <c r="A157" s="353" t="s">
        <v>369</v>
      </c>
      <c r="B157" s="354"/>
      <c r="C157" s="354"/>
      <c r="D157" s="354"/>
      <c r="E157" s="354"/>
      <c r="F157" s="354"/>
      <c r="G157" s="354"/>
      <c r="H157" s="354"/>
      <c r="I157" s="354"/>
      <c r="J157" s="354"/>
      <c r="K157" s="354"/>
      <c r="L157" s="354"/>
      <c r="M157" s="354"/>
      <c r="N157" s="355"/>
      <c r="AB157" s="2"/>
    </row>
    <row r="158" spans="1:28" ht="16.5" customHeight="1" thickBot="1" x14ac:dyDescent="0.3">
      <c r="A158" s="353" t="s">
        <v>377</v>
      </c>
      <c r="B158" s="354"/>
      <c r="C158" s="354"/>
      <c r="D158" s="354"/>
      <c r="E158" s="354"/>
      <c r="F158" s="354"/>
      <c r="G158" s="354"/>
      <c r="H158" s="354"/>
      <c r="I158" s="354"/>
      <c r="J158" s="354"/>
      <c r="K158" s="354"/>
      <c r="L158" s="354"/>
      <c r="M158" s="354"/>
      <c r="N158" s="355"/>
      <c r="AB158" s="2"/>
    </row>
    <row r="159" spans="1:28" s="2" customFormat="1" ht="20.100000000000001" customHeight="1" thickBot="1" x14ac:dyDescent="0.3">
      <c r="A159" s="106">
        <v>13</v>
      </c>
      <c r="B159" s="37" t="s">
        <v>234</v>
      </c>
      <c r="C159" s="38"/>
      <c r="D159" s="38"/>
      <c r="E159" s="38"/>
      <c r="F159" s="38"/>
      <c r="G159" s="38"/>
      <c r="H159" s="38"/>
      <c r="I159" s="38"/>
      <c r="J159" s="38"/>
      <c r="K159" s="38"/>
      <c r="L159" s="38"/>
      <c r="M159" s="38"/>
      <c r="N159" s="41"/>
      <c r="O159" s="74"/>
      <c r="P159" s="392" t="s">
        <v>43</v>
      </c>
      <c r="Q159" s="393"/>
      <c r="R159" s="394"/>
      <c r="S159" s="74"/>
      <c r="W159" s="55"/>
    </row>
    <row r="160" spans="1:28" ht="15" customHeight="1" x14ac:dyDescent="0.25">
      <c r="A160" s="366" t="s">
        <v>5</v>
      </c>
      <c r="B160" s="370" t="s">
        <v>6</v>
      </c>
      <c r="C160" s="338" t="s">
        <v>79</v>
      </c>
      <c r="D160" s="339"/>
      <c r="E160" s="339"/>
      <c r="F160" s="339"/>
      <c r="G160" s="339"/>
      <c r="H160" s="339"/>
      <c r="I160" s="339"/>
      <c r="J160" s="339"/>
      <c r="K160" s="340"/>
      <c r="L160" s="123" t="s">
        <v>56</v>
      </c>
      <c r="M160" s="123" t="s">
        <v>57</v>
      </c>
      <c r="N160" s="386" t="s">
        <v>9</v>
      </c>
      <c r="P160" s="389" t="s">
        <v>341</v>
      </c>
      <c r="Q160" s="390"/>
      <c r="R160" s="391"/>
      <c r="T160" s="399" t="s">
        <v>58</v>
      </c>
      <c r="U160" s="400"/>
      <c r="V160" s="401"/>
      <c r="X160" s="405" t="s">
        <v>59</v>
      </c>
      <c r="Y160" s="406"/>
      <c r="AB160" s="2"/>
    </row>
    <row r="161" spans="1:30" s="43" customFormat="1" x14ac:dyDescent="0.2">
      <c r="A161" s="367"/>
      <c r="B161" s="345"/>
      <c r="C161" s="341" t="s">
        <v>235</v>
      </c>
      <c r="D161" s="342"/>
      <c r="E161" s="342"/>
      <c r="F161" s="342"/>
      <c r="G161" s="342"/>
      <c r="H161" s="342"/>
      <c r="I161" s="342"/>
      <c r="J161" s="342"/>
      <c r="K161" s="343"/>
      <c r="L161" s="124" t="s">
        <v>61</v>
      </c>
      <c r="M161" s="124" t="s">
        <v>61</v>
      </c>
      <c r="N161" s="387"/>
      <c r="O161" s="74"/>
      <c r="P161" s="150" t="str">
        <f>$P$13</f>
        <v>-</v>
      </c>
      <c r="Q161" s="149" t="str">
        <f>$P$16</f>
        <v>-</v>
      </c>
      <c r="R161" s="215" t="s">
        <v>62</v>
      </c>
      <c r="S161" s="74"/>
      <c r="T161" s="153" t="s">
        <v>10</v>
      </c>
      <c r="U161" s="153" t="s">
        <v>11</v>
      </c>
      <c r="V161" s="153" t="s">
        <v>12</v>
      </c>
      <c r="W161" s="55"/>
      <c r="X161" s="153" t="s">
        <v>13</v>
      </c>
      <c r="Y161" s="153" t="s">
        <v>14</v>
      </c>
    </row>
    <row r="162" spans="1:30" s="43" customFormat="1" ht="15" customHeight="1" x14ac:dyDescent="0.25">
      <c r="A162" s="107" t="s">
        <v>236</v>
      </c>
      <c r="B162" s="23" t="s">
        <v>237</v>
      </c>
      <c r="C162" s="334"/>
      <c r="D162" s="335"/>
      <c r="E162" s="335"/>
      <c r="F162" s="335"/>
      <c r="G162" s="335"/>
      <c r="H162" s="335"/>
      <c r="I162" s="335"/>
      <c r="J162" s="335"/>
      <c r="K162" s="336"/>
      <c r="L162" s="60"/>
      <c r="M162" s="60"/>
      <c r="N162" s="28"/>
      <c r="O162" s="74" t="str">
        <f>IF(N162&lt;&gt;0,IF(L162="","Répartir les coûts!  ",""),"")&amp;IF(N162&lt;&gt;0,IF(M162="","Indiquer l'origine!",""),"")</f>
        <v/>
      </c>
      <c r="P162" s="260"/>
      <c r="Q162" s="261"/>
      <c r="R162" s="256">
        <f t="shared" ref="R162:R170" si="96">SUM(P162+Q162)</f>
        <v>0</v>
      </c>
      <c r="S162" s="74"/>
      <c r="T162" s="132" t="str">
        <f t="shared" ref="T162" si="97">IF(L162="Interne",N162,"-")</f>
        <v>-</v>
      </c>
      <c r="U162" s="132" t="str">
        <f t="shared" ref="U162" si="98">IF(L162="Apparenté",N162,"-")</f>
        <v>-</v>
      </c>
      <c r="V162" s="132" t="str">
        <f t="shared" ref="V162" si="99">IF(L162="Externe",N162,"-")</f>
        <v>-</v>
      </c>
      <c r="W162" s="55"/>
      <c r="X162" s="132" t="str">
        <f t="shared" ref="X162:X170" si="100">IF($M162="Canadien",IF(OR($N162="",$N162=0),"-",$N162),"-")</f>
        <v>-</v>
      </c>
      <c r="Y162" s="132" t="str">
        <f t="shared" ref="Y162:Y170" si="101">IF($M162="Non-Canadien",IF(OR($N162="",$N162=0),"-",$N162),"-")</f>
        <v>-</v>
      </c>
      <c r="Z162"/>
      <c r="AA162"/>
      <c r="AB162" s="2"/>
      <c r="AC162"/>
      <c r="AD162"/>
    </row>
    <row r="163" spans="1:30" s="43" customFormat="1" ht="15" customHeight="1" x14ac:dyDescent="0.25">
      <c r="A163" s="107" t="s">
        <v>238</v>
      </c>
      <c r="B163" s="23" t="s">
        <v>239</v>
      </c>
      <c r="C163" s="334"/>
      <c r="D163" s="335"/>
      <c r="E163" s="335"/>
      <c r="F163" s="335"/>
      <c r="G163" s="335"/>
      <c r="H163" s="335"/>
      <c r="I163" s="335"/>
      <c r="J163" s="335"/>
      <c r="K163" s="336"/>
      <c r="L163" s="60"/>
      <c r="M163" s="60"/>
      <c r="N163" s="99"/>
      <c r="O163" s="74" t="str">
        <f t="shared" ref="O163:O170" si="102">IF(N163&lt;&gt;0,IF(L163="","Répartir les coûts!  ",""),"")&amp;IF(N163&lt;&gt;0,IF(M163="","Indiquer l'origine!",""),"")</f>
        <v/>
      </c>
      <c r="P163" s="260"/>
      <c r="Q163" s="261"/>
      <c r="R163" s="256">
        <f t="shared" si="96"/>
        <v>0</v>
      </c>
      <c r="S163" s="74"/>
      <c r="T163" s="132" t="str">
        <f t="shared" ref="T163:T170" si="103">IF(L163="Interne",N163,"-")</f>
        <v>-</v>
      </c>
      <c r="U163" s="132" t="str">
        <f t="shared" ref="U163:U170" si="104">IF(L163="Apparenté",N163,"-")</f>
        <v>-</v>
      </c>
      <c r="V163" s="132" t="str">
        <f t="shared" ref="V163:V170" si="105">IF(L163="Externe",N163,"-")</f>
        <v>-</v>
      </c>
      <c r="W163" s="55"/>
      <c r="X163" s="132" t="str">
        <f t="shared" si="100"/>
        <v>-</v>
      </c>
      <c r="Y163" s="132" t="str">
        <f t="shared" si="101"/>
        <v>-</v>
      </c>
      <c r="Z163"/>
      <c r="AA163"/>
      <c r="AB163" s="2"/>
      <c r="AC163"/>
      <c r="AD163"/>
    </row>
    <row r="164" spans="1:30" s="43" customFormat="1" ht="15" customHeight="1" x14ac:dyDescent="0.25">
      <c r="A164" s="107" t="s">
        <v>240</v>
      </c>
      <c r="B164" s="23" t="s">
        <v>241</v>
      </c>
      <c r="C164" s="334"/>
      <c r="D164" s="335"/>
      <c r="E164" s="335"/>
      <c r="F164" s="335"/>
      <c r="G164" s="335"/>
      <c r="H164" s="335"/>
      <c r="I164" s="335"/>
      <c r="J164" s="335"/>
      <c r="K164" s="336"/>
      <c r="L164" s="60"/>
      <c r="M164" s="60"/>
      <c r="N164" s="99"/>
      <c r="O164" s="74" t="str">
        <f t="shared" si="102"/>
        <v/>
      </c>
      <c r="P164" s="260"/>
      <c r="Q164" s="261"/>
      <c r="R164" s="256">
        <f t="shared" si="96"/>
        <v>0</v>
      </c>
      <c r="S164" s="74"/>
      <c r="T164" s="132" t="str">
        <f t="shared" si="103"/>
        <v>-</v>
      </c>
      <c r="U164" s="132" t="str">
        <f t="shared" si="104"/>
        <v>-</v>
      </c>
      <c r="V164" s="132" t="str">
        <f t="shared" si="105"/>
        <v>-</v>
      </c>
      <c r="W164" s="55"/>
      <c r="X164" s="132" t="str">
        <f t="shared" si="100"/>
        <v>-</v>
      </c>
      <c r="Y164" s="132" t="str">
        <f t="shared" si="101"/>
        <v>-</v>
      </c>
      <c r="Z164"/>
      <c r="AA164"/>
      <c r="AB164" s="2"/>
      <c r="AC164"/>
      <c r="AD164"/>
    </row>
    <row r="165" spans="1:30" s="43" customFormat="1" ht="15" customHeight="1" x14ac:dyDescent="0.25">
      <c r="A165" s="107" t="s">
        <v>242</v>
      </c>
      <c r="B165" s="23" t="s">
        <v>243</v>
      </c>
      <c r="C165" s="334"/>
      <c r="D165" s="335"/>
      <c r="E165" s="335"/>
      <c r="F165" s="335"/>
      <c r="G165" s="335"/>
      <c r="H165" s="335"/>
      <c r="I165" s="335"/>
      <c r="J165" s="335"/>
      <c r="K165" s="336"/>
      <c r="L165" s="60"/>
      <c r="M165" s="60"/>
      <c r="N165" s="99"/>
      <c r="O165" s="74" t="str">
        <f t="shared" si="102"/>
        <v/>
      </c>
      <c r="P165" s="260"/>
      <c r="Q165" s="261"/>
      <c r="R165" s="256">
        <f t="shared" si="96"/>
        <v>0</v>
      </c>
      <c r="S165" s="74"/>
      <c r="T165" s="132" t="str">
        <f t="shared" si="103"/>
        <v>-</v>
      </c>
      <c r="U165" s="132" t="str">
        <f t="shared" si="104"/>
        <v>-</v>
      </c>
      <c r="V165" s="132" t="str">
        <f t="shared" si="105"/>
        <v>-</v>
      </c>
      <c r="W165" s="55"/>
      <c r="X165" s="132" t="str">
        <f t="shared" si="100"/>
        <v>-</v>
      </c>
      <c r="Y165" s="132" t="str">
        <f t="shared" si="101"/>
        <v>-</v>
      </c>
      <c r="Z165"/>
      <c r="AA165"/>
      <c r="AB165" s="2"/>
      <c r="AC165"/>
      <c r="AD165"/>
    </row>
    <row r="166" spans="1:30" x14ac:dyDescent="0.2">
      <c r="A166" s="107" t="s">
        <v>244</v>
      </c>
      <c r="B166" s="23" t="s">
        <v>245</v>
      </c>
      <c r="C166" s="334"/>
      <c r="D166" s="335"/>
      <c r="E166" s="335"/>
      <c r="F166" s="335"/>
      <c r="G166" s="335"/>
      <c r="H166" s="335"/>
      <c r="I166" s="335"/>
      <c r="J166" s="335"/>
      <c r="K166" s="336"/>
      <c r="L166" s="60"/>
      <c r="M166" s="60"/>
      <c r="N166" s="99"/>
      <c r="O166" s="74" t="str">
        <f t="shared" si="102"/>
        <v/>
      </c>
      <c r="P166" s="260"/>
      <c r="Q166" s="261"/>
      <c r="R166" s="256">
        <f t="shared" si="96"/>
        <v>0</v>
      </c>
      <c r="T166" s="132" t="str">
        <f t="shared" si="103"/>
        <v>-</v>
      </c>
      <c r="U166" s="132" t="str">
        <f t="shared" si="104"/>
        <v>-</v>
      </c>
      <c r="V166" s="132" t="str">
        <f t="shared" si="105"/>
        <v>-</v>
      </c>
      <c r="X166" s="132" t="str">
        <f t="shared" si="100"/>
        <v>-</v>
      </c>
      <c r="Y166" s="132" t="str">
        <f t="shared" si="101"/>
        <v>-</v>
      </c>
    </row>
    <row r="167" spans="1:30" ht="15" customHeight="1" x14ac:dyDescent="0.25">
      <c r="A167" s="107" t="s">
        <v>246</v>
      </c>
      <c r="B167" s="23" t="s">
        <v>247</v>
      </c>
      <c r="C167" s="334"/>
      <c r="D167" s="335"/>
      <c r="E167" s="335"/>
      <c r="F167" s="335"/>
      <c r="G167" s="335"/>
      <c r="H167" s="335"/>
      <c r="I167" s="335"/>
      <c r="J167" s="335"/>
      <c r="K167" s="336"/>
      <c r="L167" s="60"/>
      <c r="M167" s="60"/>
      <c r="N167" s="99"/>
      <c r="O167" s="74" t="str">
        <f t="shared" si="102"/>
        <v/>
      </c>
      <c r="P167" s="260"/>
      <c r="Q167" s="261"/>
      <c r="R167" s="256">
        <f t="shared" si="96"/>
        <v>0</v>
      </c>
      <c r="T167" s="132" t="str">
        <f t="shared" si="103"/>
        <v>-</v>
      </c>
      <c r="U167" s="132" t="str">
        <f t="shared" si="104"/>
        <v>-</v>
      </c>
      <c r="V167" s="132" t="str">
        <f t="shared" si="105"/>
        <v>-</v>
      </c>
      <c r="X167" s="132" t="str">
        <f t="shared" si="100"/>
        <v>-</v>
      </c>
      <c r="Y167" s="132" t="str">
        <f t="shared" si="101"/>
        <v>-</v>
      </c>
      <c r="AB167" s="2"/>
    </row>
    <row r="168" spans="1:30" ht="15" customHeight="1" x14ac:dyDescent="0.25">
      <c r="A168" s="107" t="s">
        <v>248</v>
      </c>
      <c r="B168" s="23" t="s">
        <v>249</v>
      </c>
      <c r="C168" s="334"/>
      <c r="D168" s="335"/>
      <c r="E168" s="335"/>
      <c r="F168" s="335"/>
      <c r="G168" s="335"/>
      <c r="H168" s="335"/>
      <c r="I168" s="335"/>
      <c r="J168" s="335"/>
      <c r="K168" s="336"/>
      <c r="L168" s="60"/>
      <c r="M168" s="60"/>
      <c r="N168" s="99"/>
      <c r="O168" s="74" t="str">
        <f t="shared" si="102"/>
        <v/>
      </c>
      <c r="P168" s="260"/>
      <c r="Q168" s="261"/>
      <c r="R168" s="256">
        <f t="shared" si="96"/>
        <v>0</v>
      </c>
      <c r="T168" s="132" t="str">
        <f t="shared" si="103"/>
        <v>-</v>
      </c>
      <c r="U168" s="132" t="str">
        <f t="shared" si="104"/>
        <v>-</v>
      </c>
      <c r="V168" s="132" t="str">
        <f t="shared" si="105"/>
        <v>-</v>
      </c>
      <c r="X168" s="132" t="str">
        <f t="shared" si="100"/>
        <v>-</v>
      </c>
      <c r="Y168" s="132" t="str">
        <f t="shared" si="101"/>
        <v>-</v>
      </c>
      <c r="AB168" s="2"/>
    </row>
    <row r="169" spans="1:30" ht="15" customHeight="1" x14ac:dyDescent="0.25">
      <c r="A169" s="107" t="s">
        <v>250</v>
      </c>
      <c r="B169" s="23" t="s">
        <v>251</v>
      </c>
      <c r="C169" s="334"/>
      <c r="D169" s="335"/>
      <c r="E169" s="335"/>
      <c r="F169" s="335"/>
      <c r="G169" s="335"/>
      <c r="H169" s="335"/>
      <c r="I169" s="335"/>
      <c r="J169" s="335"/>
      <c r="K169" s="336"/>
      <c r="L169" s="60"/>
      <c r="M169" s="60"/>
      <c r="N169" s="99"/>
      <c r="O169" s="74" t="str">
        <f t="shared" si="102"/>
        <v/>
      </c>
      <c r="P169" s="260"/>
      <c r="Q169" s="261"/>
      <c r="R169" s="256">
        <f t="shared" si="96"/>
        <v>0</v>
      </c>
      <c r="T169" s="132" t="str">
        <f t="shared" si="103"/>
        <v>-</v>
      </c>
      <c r="U169" s="132" t="str">
        <f t="shared" si="104"/>
        <v>-</v>
      </c>
      <c r="V169" s="132" t="str">
        <f t="shared" si="105"/>
        <v>-</v>
      </c>
      <c r="X169" s="132" t="str">
        <f t="shared" si="100"/>
        <v>-</v>
      </c>
      <c r="Y169" s="132" t="str">
        <f t="shared" si="101"/>
        <v>-</v>
      </c>
      <c r="Z169" s="2"/>
      <c r="AB169" s="2"/>
    </row>
    <row r="170" spans="1:30" x14ac:dyDescent="0.2">
      <c r="A170" s="107" t="s">
        <v>252</v>
      </c>
      <c r="B170" s="23" t="s">
        <v>80</v>
      </c>
      <c r="C170" s="334"/>
      <c r="D170" s="335"/>
      <c r="E170" s="335"/>
      <c r="F170" s="335"/>
      <c r="G170" s="335"/>
      <c r="H170" s="335"/>
      <c r="I170" s="335"/>
      <c r="J170" s="335"/>
      <c r="K170" s="336"/>
      <c r="L170" s="60"/>
      <c r="M170" s="60"/>
      <c r="N170" s="99"/>
      <c r="O170" s="74" t="str">
        <f t="shared" si="102"/>
        <v/>
      </c>
      <c r="P170" s="260"/>
      <c r="Q170" s="261"/>
      <c r="R170" s="256">
        <f t="shared" si="96"/>
        <v>0</v>
      </c>
      <c r="T170" s="132" t="str">
        <f t="shared" si="103"/>
        <v>-</v>
      </c>
      <c r="U170" s="132" t="str">
        <f t="shared" si="104"/>
        <v>-</v>
      </c>
      <c r="V170" s="132" t="str">
        <f t="shared" si="105"/>
        <v>-</v>
      </c>
      <c r="X170" s="132" t="str">
        <f t="shared" si="100"/>
        <v>-</v>
      </c>
      <c r="Y170" s="132" t="str">
        <f t="shared" si="101"/>
        <v>-</v>
      </c>
    </row>
    <row r="171" spans="1:30" s="2" customFormat="1" ht="15" customHeight="1" thickBot="1" x14ac:dyDescent="0.3">
      <c r="A171" s="108" t="s">
        <v>29</v>
      </c>
      <c r="B171" s="36" t="s">
        <v>253</v>
      </c>
      <c r="C171" s="334"/>
      <c r="D171" s="335"/>
      <c r="E171" s="335"/>
      <c r="F171" s="335"/>
      <c r="G171" s="335"/>
      <c r="H171" s="335"/>
      <c r="I171" s="335"/>
      <c r="J171" s="335"/>
      <c r="K171" s="337"/>
      <c r="L171" s="125"/>
      <c r="M171" s="125"/>
      <c r="N171" s="100">
        <f>ROUND(SUM(N162:N170),0)</f>
        <v>0</v>
      </c>
      <c r="O171" s="74"/>
      <c r="P171" s="257">
        <f>SUM(P162:P170)</f>
        <v>0</v>
      </c>
      <c r="Q171" s="258">
        <f>SUM(Q162:Q170)</f>
        <v>0</v>
      </c>
      <c r="R171" s="259">
        <f>SUM(R162:R170)</f>
        <v>0</v>
      </c>
      <c r="S171" s="74"/>
      <c r="T171" s="133">
        <f>ROUND(SUM(T162:T170),0)</f>
        <v>0</v>
      </c>
      <c r="U171" s="133">
        <f>ROUND(SUM(U162:U170),0)</f>
        <v>0</v>
      </c>
      <c r="V171" s="133">
        <f>ROUND(SUM(V162:V170),0)</f>
        <v>0</v>
      </c>
      <c r="W171" s="55"/>
      <c r="X171" s="133">
        <f>ROUND(SUM(X162:X170),0)</f>
        <v>0</v>
      </c>
      <c r="Y171" s="133">
        <f>ROUND(SUM(Y162:Y170),0)</f>
        <v>0</v>
      </c>
    </row>
    <row r="172" spans="1:30" ht="15.75" thickBot="1" x14ac:dyDescent="0.25">
      <c r="A172" s="101"/>
      <c r="B172" s="24"/>
      <c r="C172" s="24"/>
      <c r="D172" s="24"/>
      <c r="E172" s="24"/>
      <c r="F172" s="24"/>
      <c r="G172" s="24"/>
      <c r="H172" s="24"/>
      <c r="I172" s="24"/>
      <c r="J172" s="24"/>
      <c r="K172" s="24"/>
      <c r="L172" s="24"/>
      <c r="M172" s="24"/>
      <c r="N172" s="102"/>
    </row>
    <row r="173" spans="1:30" s="2" customFormat="1" ht="20.100000000000001" customHeight="1" thickBot="1" x14ac:dyDescent="0.3">
      <c r="A173" s="109">
        <v>14</v>
      </c>
      <c r="B173" s="37" t="s">
        <v>254</v>
      </c>
      <c r="C173" s="38"/>
      <c r="D173" s="38"/>
      <c r="E173" s="38"/>
      <c r="F173" s="38"/>
      <c r="G173" s="38"/>
      <c r="H173" s="38"/>
      <c r="I173" s="38"/>
      <c r="J173" s="38"/>
      <c r="K173" s="38"/>
      <c r="L173" s="38"/>
      <c r="M173" s="38"/>
      <c r="N173" s="41"/>
      <c r="O173" s="74"/>
      <c r="P173" s="392" t="s">
        <v>43</v>
      </c>
      <c r="Q173" s="393"/>
      <c r="R173" s="394"/>
      <c r="S173" s="74"/>
      <c r="W173" s="55"/>
    </row>
    <row r="174" spans="1:30" ht="15" customHeight="1" x14ac:dyDescent="0.2">
      <c r="A174" s="366" t="s">
        <v>5</v>
      </c>
      <c r="B174" s="344" t="s">
        <v>6</v>
      </c>
      <c r="C174" s="338" t="s">
        <v>79</v>
      </c>
      <c r="D174" s="339"/>
      <c r="E174" s="339"/>
      <c r="F174" s="339"/>
      <c r="G174" s="339"/>
      <c r="H174" s="339"/>
      <c r="I174" s="339"/>
      <c r="J174" s="339"/>
      <c r="K174" s="340"/>
      <c r="L174" s="45" t="s">
        <v>56</v>
      </c>
      <c r="M174" s="45" t="s">
        <v>57</v>
      </c>
      <c r="N174" s="407" t="s">
        <v>9</v>
      </c>
      <c r="P174" s="389" t="s">
        <v>341</v>
      </c>
      <c r="Q174" s="390"/>
      <c r="R174" s="391"/>
      <c r="T174" s="399" t="s">
        <v>58</v>
      </c>
      <c r="U174" s="400"/>
      <c r="V174" s="401"/>
      <c r="X174" s="405" t="s">
        <v>59</v>
      </c>
      <c r="Y174" s="406"/>
    </row>
    <row r="175" spans="1:30" s="43" customFormat="1" ht="15" customHeight="1" x14ac:dyDescent="0.25">
      <c r="A175" s="367"/>
      <c r="B175" s="345"/>
      <c r="C175" s="341" t="s">
        <v>235</v>
      </c>
      <c r="D175" s="342"/>
      <c r="E175" s="342"/>
      <c r="F175" s="342"/>
      <c r="G175" s="342"/>
      <c r="H175" s="342"/>
      <c r="I175" s="342"/>
      <c r="J175" s="342"/>
      <c r="K175" s="343"/>
      <c r="L175" s="124" t="s">
        <v>61</v>
      </c>
      <c r="M175" s="124" t="s">
        <v>61</v>
      </c>
      <c r="N175" s="387"/>
      <c r="P175" s="150" t="str">
        <f>$P$13</f>
        <v>-</v>
      </c>
      <c r="Q175" s="149" t="str">
        <f>$P$16</f>
        <v>-</v>
      </c>
      <c r="R175" s="215" t="s">
        <v>62</v>
      </c>
      <c r="T175" s="153" t="s">
        <v>10</v>
      </c>
      <c r="U175" s="153" t="s">
        <v>11</v>
      </c>
      <c r="V175" s="153" t="s">
        <v>12</v>
      </c>
      <c r="W175" s="55"/>
      <c r="X175" s="153" t="s">
        <v>13</v>
      </c>
      <c r="Y175" s="153" t="s">
        <v>14</v>
      </c>
      <c r="AB175" s="2"/>
    </row>
    <row r="176" spans="1:30" ht="15" customHeight="1" x14ac:dyDescent="0.2">
      <c r="A176" s="107" t="s">
        <v>255</v>
      </c>
      <c r="B176" s="23" t="s">
        <v>256</v>
      </c>
      <c r="C176" s="334"/>
      <c r="D176" s="335"/>
      <c r="E176" s="335"/>
      <c r="F176" s="335"/>
      <c r="G176" s="335"/>
      <c r="H176" s="335"/>
      <c r="I176" s="335"/>
      <c r="J176" s="335"/>
      <c r="K176" s="336"/>
      <c r="L176" s="60"/>
      <c r="M176" s="60"/>
      <c r="N176" s="99"/>
      <c r="O176" s="74" t="str">
        <f t="shared" ref="O176:O190" si="106">IF(N176&lt;&gt;0,IF(L176="","Répartir les coûts!  ",""),"")&amp;IF(N176&lt;&gt;0,IF(M176="","Indiquer l'origine!",""),"")</f>
        <v/>
      </c>
      <c r="P176" s="260"/>
      <c r="Q176" s="261"/>
      <c r="R176" s="256">
        <f t="shared" ref="R176:R191" si="107">SUM(P176+Q176)</f>
        <v>0</v>
      </c>
      <c r="T176" s="132" t="str">
        <f t="shared" ref="T176" si="108">IF(L176="Interne",N176,"-")</f>
        <v>-</v>
      </c>
      <c r="U176" s="132" t="str">
        <f t="shared" ref="U176" si="109">IF(L176="Apparenté",N176,"-")</f>
        <v>-</v>
      </c>
      <c r="V176" s="132" t="str">
        <f t="shared" ref="V176" si="110">IF(L176="Externe",N176,"-")</f>
        <v>-</v>
      </c>
      <c r="X176" s="132" t="str">
        <f t="shared" ref="X176:X191" si="111">IF($M176="Canadien",IF(OR($N176="",$N176=0),"-",$N176),"-")</f>
        <v>-</v>
      </c>
      <c r="Y176" s="132" t="str">
        <f t="shared" ref="Y176:Y191" si="112">IF($M176="Non-Canadien",IF(OR($N176="",$N176=0),"-",$N176),"-")</f>
        <v>-</v>
      </c>
    </row>
    <row r="177" spans="1:30" ht="15" customHeight="1" x14ac:dyDescent="0.2">
      <c r="A177" s="110" t="s">
        <v>257</v>
      </c>
      <c r="B177" s="23" t="s">
        <v>258</v>
      </c>
      <c r="C177" s="334"/>
      <c r="D177" s="335"/>
      <c r="E177" s="335"/>
      <c r="F177" s="335"/>
      <c r="G177" s="335"/>
      <c r="H177" s="335"/>
      <c r="I177" s="335"/>
      <c r="J177" s="335"/>
      <c r="K177" s="336"/>
      <c r="L177" s="60"/>
      <c r="M177" s="60"/>
      <c r="N177" s="99"/>
      <c r="O177" s="74" t="str">
        <f t="shared" si="106"/>
        <v/>
      </c>
      <c r="P177" s="260"/>
      <c r="Q177" s="261"/>
      <c r="R177" s="256">
        <f t="shared" si="107"/>
        <v>0</v>
      </c>
      <c r="T177" s="132" t="str">
        <f t="shared" ref="T177:T191" si="113">IF(L177="Interne",N177,"-")</f>
        <v>-</v>
      </c>
      <c r="U177" s="132" t="str">
        <f t="shared" ref="U177:U191" si="114">IF(L177="Apparenté",N177,"-")</f>
        <v>-</v>
      </c>
      <c r="V177" s="132" t="str">
        <f t="shared" ref="V177:V191" si="115">IF(L177="Externe",N177,"-")</f>
        <v>-</v>
      </c>
      <c r="X177" s="132" t="str">
        <f t="shared" si="111"/>
        <v>-</v>
      </c>
      <c r="Y177" s="132" t="str">
        <f t="shared" si="112"/>
        <v>-</v>
      </c>
    </row>
    <row r="178" spans="1:30" ht="15" customHeight="1" x14ac:dyDescent="0.2">
      <c r="A178" s="110" t="s">
        <v>259</v>
      </c>
      <c r="B178" s="23" t="s">
        <v>260</v>
      </c>
      <c r="C178" s="334"/>
      <c r="D178" s="335"/>
      <c r="E178" s="335"/>
      <c r="F178" s="335"/>
      <c r="G178" s="335"/>
      <c r="H178" s="335"/>
      <c r="I178" s="335"/>
      <c r="J178" s="335"/>
      <c r="K178" s="336"/>
      <c r="L178" s="60"/>
      <c r="M178" s="60"/>
      <c r="N178" s="99"/>
      <c r="O178" s="74" t="str">
        <f t="shared" si="106"/>
        <v/>
      </c>
      <c r="P178" s="260"/>
      <c r="Q178" s="261"/>
      <c r="R178" s="256">
        <f t="shared" si="107"/>
        <v>0</v>
      </c>
      <c r="T178" s="132" t="str">
        <f t="shared" si="113"/>
        <v>-</v>
      </c>
      <c r="U178" s="132" t="str">
        <f t="shared" si="114"/>
        <v>-</v>
      </c>
      <c r="V178" s="132" t="str">
        <f t="shared" si="115"/>
        <v>-</v>
      </c>
      <c r="X178" s="132" t="str">
        <f t="shared" si="111"/>
        <v>-</v>
      </c>
      <c r="Y178" s="132" t="str">
        <f t="shared" si="112"/>
        <v>-</v>
      </c>
      <c r="AC178" s="104"/>
      <c r="AD178" s="11"/>
    </row>
    <row r="179" spans="1:30" ht="15" customHeight="1" x14ac:dyDescent="0.2">
      <c r="A179" s="107" t="s">
        <v>261</v>
      </c>
      <c r="B179" s="23" t="s">
        <v>262</v>
      </c>
      <c r="C179" s="334"/>
      <c r="D179" s="335"/>
      <c r="E179" s="335"/>
      <c r="F179" s="335"/>
      <c r="G179" s="335"/>
      <c r="H179" s="335"/>
      <c r="I179" s="335"/>
      <c r="J179" s="335"/>
      <c r="K179" s="336"/>
      <c r="L179" s="60"/>
      <c r="M179" s="60"/>
      <c r="N179" s="99"/>
      <c r="O179" s="74" t="str">
        <f t="shared" si="106"/>
        <v/>
      </c>
      <c r="P179" s="260"/>
      <c r="Q179" s="261"/>
      <c r="R179" s="256">
        <f t="shared" si="107"/>
        <v>0</v>
      </c>
      <c r="T179" s="132" t="str">
        <f t="shared" si="113"/>
        <v>-</v>
      </c>
      <c r="U179" s="132" t="str">
        <f t="shared" si="114"/>
        <v>-</v>
      </c>
      <c r="V179" s="132" t="str">
        <f t="shared" si="115"/>
        <v>-</v>
      </c>
      <c r="X179" s="132" t="str">
        <f t="shared" si="111"/>
        <v>-</v>
      </c>
      <c r="Y179" s="132" t="str">
        <f t="shared" si="112"/>
        <v>-</v>
      </c>
      <c r="AC179" s="104"/>
      <c r="AD179" s="11"/>
    </row>
    <row r="180" spans="1:30" ht="15" customHeight="1" x14ac:dyDescent="0.2">
      <c r="A180" s="107" t="s">
        <v>263</v>
      </c>
      <c r="B180" s="23" t="s">
        <v>264</v>
      </c>
      <c r="C180" s="334"/>
      <c r="D180" s="335"/>
      <c r="E180" s="335"/>
      <c r="F180" s="335"/>
      <c r="G180" s="335"/>
      <c r="H180" s="335"/>
      <c r="I180" s="335"/>
      <c r="J180" s="335"/>
      <c r="K180" s="336"/>
      <c r="L180" s="60"/>
      <c r="M180" s="60"/>
      <c r="N180" s="99"/>
      <c r="O180" s="74" t="str">
        <f t="shared" si="106"/>
        <v/>
      </c>
      <c r="P180" s="260"/>
      <c r="Q180" s="261"/>
      <c r="R180" s="256">
        <f t="shared" si="107"/>
        <v>0</v>
      </c>
      <c r="T180" s="132" t="str">
        <f t="shared" si="113"/>
        <v>-</v>
      </c>
      <c r="U180" s="132" t="str">
        <f t="shared" si="114"/>
        <v>-</v>
      </c>
      <c r="V180" s="132" t="str">
        <f t="shared" si="115"/>
        <v>-</v>
      </c>
      <c r="X180" s="132" t="str">
        <f t="shared" si="111"/>
        <v>-</v>
      </c>
      <c r="Y180" s="132" t="str">
        <f t="shared" si="112"/>
        <v>-</v>
      </c>
      <c r="AC180" s="104"/>
      <c r="AD180" s="11"/>
    </row>
    <row r="181" spans="1:30" ht="15" customHeight="1" x14ac:dyDescent="0.2">
      <c r="A181" s="107" t="s">
        <v>265</v>
      </c>
      <c r="B181" s="103" t="s">
        <v>266</v>
      </c>
      <c r="C181" s="334"/>
      <c r="D181" s="335"/>
      <c r="E181" s="335"/>
      <c r="F181" s="335"/>
      <c r="G181" s="335"/>
      <c r="H181" s="335"/>
      <c r="I181" s="335"/>
      <c r="J181" s="335"/>
      <c r="K181" s="336"/>
      <c r="L181" s="60"/>
      <c r="M181" s="60"/>
      <c r="N181" s="99"/>
      <c r="O181" s="74" t="str">
        <f t="shared" si="106"/>
        <v/>
      </c>
      <c r="P181" s="260"/>
      <c r="Q181" s="261"/>
      <c r="R181" s="256">
        <f t="shared" si="107"/>
        <v>0</v>
      </c>
      <c r="T181" s="132" t="str">
        <f t="shared" si="113"/>
        <v>-</v>
      </c>
      <c r="U181" s="132" t="str">
        <f t="shared" si="114"/>
        <v>-</v>
      </c>
      <c r="V181" s="132" t="str">
        <f t="shared" si="115"/>
        <v>-</v>
      </c>
      <c r="X181" s="132" t="str">
        <f t="shared" si="111"/>
        <v>-</v>
      </c>
      <c r="Y181" s="132" t="str">
        <f t="shared" si="112"/>
        <v>-</v>
      </c>
      <c r="AC181" s="104"/>
      <c r="AD181" s="11"/>
    </row>
    <row r="182" spans="1:30" ht="15" customHeight="1" x14ac:dyDescent="0.2">
      <c r="A182" s="107" t="s">
        <v>267</v>
      </c>
      <c r="B182" s="103" t="s">
        <v>268</v>
      </c>
      <c r="C182" s="363"/>
      <c r="D182" s="364"/>
      <c r="E182" s="364"/>
      <c r="F182" s="364"/>
      <c r="G182" s="364"/>
      <c r="H182" s="364"/>
      <c r="I182" s="364"/>
      <c r="J182" s="364"/>
      <c r="K182" s="365"/>
      <c r="L182" s="60"/>
      <c r="M182" s="60"/>
      <c r="N182" s="99"/>
      <c r="O182" s="74" t="str">
        <f t="shared" si="106"/>
        <v/>
      </c>
      <c r="P182" s="260"/>
      <c r="Q182" s="261"/>
      <c r="R182" s="256">
        <f t="shared" si="107"/>
        <v>0</v>
      </c>
      <c r="T182" s="132" t="str">
        <f t="shared" si="113"/>
        <v>-</v>
      </c>
      <c r="U182" s="132" t="str">
        <f t="shared" si="114"/>
        <v>-</v>
      </c>
      <c r="V182" s="132" t="str">
        <f t="shared" si="115"/>
        <v>-</v>
      </c>
      <c r="X182" s="132" t="str">
        <f t="shared" si="111"/>
        <v>-</v>
      </c>
      <c r="Y182" s="132" t="str">
        <f t="shared" si="112"/>
        <v>-</v>
      </c>
    </row>
    <row r="183" spans="1:30" ht="15" customHeight="1" x14ac:dyDescent="0.2">
      <c r="A183" s="107" t="s">
        <v>269</v>
      </c>
      <c r="B183" s="23" t="s">
        <v>270</v>
      </c>
      <c r="C183" s="363"/>
      <c r="D183" s="364"/>
      <c r="E183" s="364"/>
      <c r="F183" s="364"/>
      <c r="G183" s="364"/>
      <c r="H183" s="364"/>
      <c r="I183" s="364"/>
      <c r="J183" s="364"/>
      <c r="K183" s="365"/>
      <c r="L183" s="60"/>
      <c r="M183" s="60"/>
      <c r="N183" s="99"/>
      <c r="O183" s="74" t="str">
        <f t="shared" si="106"/>
        <v/>
      </c>
      <c r="P183" s="260"/>
      <c r="Q183" s="261"/>
      <c r="R183" s="256">
        <f t="shared" si="107"/>
        <v>0</v>
      </c>
      <c r="T183" s="132" t="str">
        <f t="shared" si="113"/>
        <v>-</v>
      </c>
      <c r="U183" s="132" t="str">
        <f t="shared" si="114"/>
        <v>-</v>
      </c>
      <c r="V183" s="132" t="str">
        <f t="shared" si="115"/>
        <v>-</v>
      </c>
      <c r="X183" s="132" t="str">
        <f t="shared" si="111"/>
        <v>-</v>
      </c>
      <c r="Y183" s="132" t="str">
        <f t="shared" si="112"/>
        <v>-</v>
      </c>
    </row>
    <row r="184" spans="1:30" ht="15" customHeight="1" x14ac:dyDescent="0.2">
      <c r="A184" s="107" t="s">
        <v>271</v>
      </c>
      <c r="B184" s="23" t="s">
        <v>272</v>
      </c>
      <c r="C184" s="363"/>
      <c r="D184" s="364"/>
      <c r="E184" s="364"/>
      <c r="F184" s="364"/>
      <c r="G184" s="364"/>
      <c r="H184" s="364"/>
      <c r="I184" s="364"/>
      <c r="J184" s="364"/>
      <c r="K184" s="365"/>
      <c r="L184" s="60"/>
      <c r="M184" s="60"/>
      <c r="N184" s="99"/>
      <c r="O184" s="74" t="str">
        <f t="shared" si="106"/>
        <v/>
      </c>
      <c r="P184" s="260"/>
      <c r="Q184" s="261"/>
      <c r="R184" s="256">
        <f t="shared" si="107"/>
        <v>0</v>
      </c>
      <c r="T184" s="132" t="str">
        <f t="shared" si="113"/>
        <v>-</v>
      </c>
      <c r="U184" s="132" t="str">
        <f t="shared" si="114"/>
        <v>-</v>
      </c>
      <c r="V184" s="132" t="str">
        <f t="shared" si="115"/>
        <v>-</v>
      </c>
      <c r="X184" s="132" t="str">
        <f t="shared" si="111"/>
        <v>-</v>
      </c>
      <c r="Y184" s="132" t="str">
        <f t="shared" si="112"/>
        <v>-</v>
      </c>
    </row>
    <row r="185" spans="1:30" ht="15" customHeight="1" x14ac:dyDescent="0.2">
      <c r="A185" s="107" t="s">
        <v>273</v>
      </c>
      <c r="B185" s="23" t="s">
        <v>274</v>
      </c>
      <c r="C185" s="363"/>
      <c r="D185" s="364"/>
      <c r="E185" s="364"/>
      <c r="F185" s="364"/>
      <c r="G185" s="364"/>
      <c r="H185" s="364"/>
      <c r="I185" s="364"/>
      <c r="J185" s="364"/>
      <c r="K185" s="365"/>
      <c r="L185" s="60"/>
      <c r="M185" s="60"/>
      <c r="N185" s="99"/>
      <c r="O185" s="74" t="str">
        <f t="shared" si="106"/>
        <v/>
      </c>
      <c r="P185" s="260"/>
      <c r="Q185" s="261"/>
      <c r="R185" s="256">
        <f t="shared" si="107"/>
        <v>0</v>
      </c>
      <c r="T185" s="132" t="str">
        <f t="shared" si="113"/>
        <v>-</v>
      </c>
      <c r="U185" s="132" t="str">
        <f t="shared" si="114"/>
        <v>-</v>
      </c>
      <c r="V185" s="132" t="str">
        <f t="shared" si="115"/>
        <v>-</v>
      </c>
      <c r="X185" s="132" t="str">
        <f t="shared" si="111"/>
        <v>-</v>
      </c>
      <c r="Y185" s="132" t="str">
        <f t="shared" si="112"/>
        <v>-</v>
      </c>
      <c r="AC185" s="118"/>
    </row>
    <row r="186" spans="1:30" ht="15" customHeight="1" x14ac:dyDescent="0.2">
      <c r="A186" s="107" t="s">
        <v>410</v>
      </c>
      <c r="B186" s="23" t="s">
        <v>411</v>
      </c>
      <c r="C186" s="363" t="s">
        <v>412</v>
      </c>
      <c r="D186" s="317"/>
      <c r="E186" s="317"/>
      <c r="F186" s="317"/>
      <c r="G186" s="317"/>
      <c r="H186" s="317"/>
      <c r="I186" s="317"/>
      <c r="J186" s="317"/>
      <c r="K186" s="332"/>
      <c r="L186" s="60"/>
      <c r="M186" s="60"/>
      <c r="N186" s="99"/>
      <c r="O186" s="74" t="str">
        <f t="shared" si="106"/>
        <v/>
      </c>
      <c r="P186" s="260"/>
      <c r="Q186" s="261"/>
      <c r="R186" s="256">
        <f t="shared" si="107"/>
        <v>0</v>
      </c>
      <c r="T186" s="132" t="str">
        <f t="shared" si="113"/>
        <v>-</v>
      </c>
      <c r="U186" s="132" t="str">
        <f t="shared" si="114"/>
        <v>-</v>
      </c>
      <c r="V186" s="132" t="str">
        <f t="shared" si="115"/>
        <v>-</v>
      </c>
      <c r="X186" s="132" t="str">
        <f t="shared" si="111"/>
        <v>-</v>
      </c>
      <c r="Y186" s="132" t="str">
        <f t="shared" si="112"/>
        <v>-</v>
      </c>
    </row>
    <row r="187" spans="1:30" ht="15" customHeight="1" x14ac:dyDescent="0.2">
      <c r="A187" s="107" t="s">
        <v>413</v>
      </c>
      <c r="B187" s="23" t="s">
        <v>414</v>
      </c>
      <c r="C187" s="363"/>
      <c r="D187" s="364"/>
      <c r="E187" s="364"/>
      <c r="F187" s="364"/>
      <c r="G187" s="364"/>
      <c r="H187" s="364"/>
      <c r="I187" s="364"/>
      <c r="J187" s="364"/>
      <c r="K187" s="365"/>
      <c r="L187" s="60"/>
      <c r="M187" s="60"/>
      <c r="N187" s="99"/>
      <c r="O187" s="74" t="str">
        <f>IF(N187&lt;&gt;0,IF(L187="","Répartir les coûts!  ",""),"")&amp;IF(N187&lt;&gt;0,IF(M187="","Indiquer l'origine!",""),"")</f>
        <v/>
      </c>
      <c r="P187" s="260"/>
      <c r="Q187" s="261"/>
      <c r="R187" s="256">
        <f t="shared" si="107"/>
        <v>0</v>
      </c>
      <c r="T187" s="132" t="str">
        <f t="shared" si="113"/>
        <v>-</v>
      </c>
      <c r="U187" s="132" t="str">
        <f t="shared" si="114"/>
        <v>-</v>
      </c>
      <c r="V187" s="132" t="str">
        <f t="shared" si="115"/>
        <v>-</v>
      </c>
      <c r="X187" s="132" t="str">
        <f t="shared" si="111"/>
        <v>-</v>
      </c>
      <c r="Y187" s="132" t="str">
        <f t="shared" si="112"/>
        <v>-</v>
      </c>
    </row>
    <row r="188" spans="1:30" ht="15" customHeight="1" x14ac:dyDescent="0.2">
      <c r="A188" s="107" t="s">
        <v>415</v>
      </c>
      <c r="B188" s="23" t="s">
        <v>416</v>
      </c>
      <c r="C188" s="363" t="s">
        <v>417</v>
      </c>
      <c r="D188" s="317"/>
      <c r="E188" s="317"/>
      <c r="F188" s="317"/>
      <c r="G188" s="317"/>
      <c r="H188" s="317"/>
      <c r="I188" s="317"/>
      <c r="J188" s="317"/>
      <c r="K188" s="332"/>
      <c r="L188" s="60"/>
      <c r="M188" s="60"/>
      <c r="N188" s="99"/>
      <c r="O188" s="74" t="str">
        <f t="shared" si="106"/>
        <v/>
      </c>
      <c r="P188" s="260"/>
      <c r="Q188" s="261"/>
      <c r="R188" s="256">
        <f t="shared" si="107"/>
        <v>0</v>
      </c>
      <c r="T188" s="132" t="str">
        <f t="shared" si="113"/>
        <v>-</v>
      </c>
      <c r="U188" s="132" t="str">
        <f t="shared" si="114"/>
        <v>-</v>
      </c>
      <c r="V188" s="132" t="str">
        <f t="shared" si="115"/>
        <v>-</v>
      </c>
      <c r="X188" s="132" t="str">
        <f t="shared" si="111"/>
        <v>-</v>
      </c>
      <c r="Y188" s="132" t="str">
        <f t="shared" si="112"/>
        <v>-</v>
      </c>
    </row>
    <row r="189" spans="1:30" ht="15" customHeight="1" x14ac:dyDescent="0.2">
      <c r="A189" s="107" t="s">
        <v>418</v>
      </c>
      <c r="B189" s="23" t="s">
        <v>419</v>
      </c>
      <c r="C189" s="363" t="s">
        <v>420</v>
      </c>
      <c r="D189" s="317"/>
      <c r="E189" s="317"/>
      <c r="F189" s="317"/>
      <c r="G189" s="317"/>
      <c r="H189" s="317"/>
      <c r="I189" s="317"/>
      <c r="J189" s="317"/>
      <c r="K189" s="332"/>
      <c r="L189" s="60"/>
      <c r="M189" s="60"/>
      <c r="N189" s="99"/>
      <c r="O189" s="74" t="str">
        <f>IF(N189&lt;&gt;0,IF(L189="","Répartir les coûts!  ",""),"")&amp;IF(N189&lt;&gt;0,IF(M189="","Indiquer l'origine!",""),"")</f>
        <v/>
      </c>
      <c r="P189" s="260"/>
      <c r="Q189" s="261"/>
      <c r="R189" s="256">
        <f t="shared" si="107"/>
        <v>0</v>
      </c>
      <c r="T189" s="132" t="str">
        <f t="shared" si="113"/>
        <v>-</v>
      </c>
      <c r="U189" s="132" t="str">
        <f t="shared" si="114"/>
        <v>-</v>
      </c>
      <c r="V189" s="132" t="str">
        <f t="shared" si="115"/>
        <v>-</v>
      </c>
      <c r="X189" s="132" t="str">
        <f t="shared" si="111"/>
        <v>-</v>
      </c>
      <c r="Y189" s="132" t="str">
        <f t="shared" si="112"/>
        <v>-</v>
      </c>
    </row>
    <row r="190" spans="1:30" ht="15" customHeight="1" x14ac:dyDescent="0.2">
      <c r="A190" s="107" t="s">
        <v>421</v>
      </c>
      <c r="B190" s="23" t="s">
        <v>422</v>
      </c>
      <c r="C190" s="363" t="s">
        <v>420</v>
      </c>
      <c r="D190" s="317"/>
      <c r="E190" s="317"/>
      <c r="F190" s="317"/>
      <c r="G190" s="317"/>
      <c r="H190" s="317"/>
      <c r="I190" s="317"/>
      <c r="J190" s="317"/>
      <c r="K190" s="332"/>
      <c r="L190" s="60"/>
      <c r="M190" s="60"/>
      <c r="N190" s="99"/>
      <c r="O190" s="74" t="str">
        <f t="shared" si="106"/>
        <v/>
      </c>
      <c r="P190" s="260"/>
      <c r="Q190" s="261"/>
      <c r="R190" s="256">
        <f t="shared" si="107"/>
        <v>0</v>
      </c>
      <c r="T190" s="132" t="str">
        <f t="shared" si="113"/>
        <v>-</v>
      </c>
      <c r="U190" s="132" t="str">
        <f t="shared" si="114"/>
        <v>-</v>
      </c>
      <c r="V190" s="132" t="str">
        <f t="shared" si="115"/>
        <v>-</v>
      </c>
      <c r="X190" s="132" t="str">
        <f t="shared" si="111"/>
        <v>-</v>
      </c>
      <c r="Y190" s="132" t="str">
        <f t="shared" si="112"/>
        <v>-</v>
      </c>
    </row>
    <row r="191" spans="1:30" ht="15" customHeight="1" x14ac:dyDescent="0.2">
      <c r="A191" s="107" t="s">
        <v>275</v>
      </c>
      <c r="B191" s="23" t="s">
        <v>80</v>
      </c>
      <c r="C191" s="363"/>
      <c r="D191" s="364"/>
      <c r="E191" s="364"/>
      <c r="F191" s="364"/>
      <c r="G191" s="364"/>
      <c r="H191" s="364"/>
      <c r="I191" s="364"/>
      <c r="J191" s="364"/>
      <c r="K191" s="365"/>
      <c r="L191" s="60"/>
      <c r="M191" s="60"/>
      <c r="N191" s="99"/>
      <c r="O191" s="74" t="str">
        <f>IF(N191&lt;&gt;0,IF(L191="","Répartir les coûts!  ",""),"")&amp;IF(N191&lt;&gt;0,IF(M191="","Indiquer l'origine!",""),"")</f>
        <v/>
      </c>
      <c r="P191" s="260"/>
      <c r="Q191" s="261"/>
      <c r="R191" s="256">
        <f t="shared" si="107"/>
        <v>0</v>
      </c>
      <c r="T191" s="132" t="str">
        <f t="shared" si="113"/>
        <v>-</v>
      </c>
      <c r="U191" s="132" t="str">
        <f t="shared" si="114"/>
        <v>-</v>
      </c>
      <c r="V191" s="132" t="str">
        <f t="shared" si="115"/>
        <v>-</v>
      </c>
      <c r="X191" s="132" t="str">
        <f t="shared" si="111"/>
        <v>-</v>
      </c>
      <c r="Y191" s="132" t="str">
        <f t="shared" si="112"/>
        <v>-</v>
      </c>
    </row>
    <row r="192" spans="1:30" s="2" customFormat="1" ht="15" customHeight="1" thickBot="1" x14ac:dyDescent="0.3">
      <c r="A192" s="108" t="s">
        <v>30</v>
      </c>
      <c r="B192" s="36" t="s">
        <v>276</v>
      </c>
      <c r="C192" s="38"/>
      <c r="D192" s="38"/>
      <c r="E192" s="125"/>
      <c r="F192" s="125"/>
      <c r="G192" s="125"/>
      <c r="H192" s="125"/>
      <c r="I192" s="125"/>
      <c r="J192" s="125"/>
      <c r="K192" s="125"/>
      <c r="L192" s="125"/>
      <c r="M192" s="125"/>
      <c r="N192" s="100">
        <f>ROUND(SUM(N176:N191),0)</f>
        <v>0</v>
      </c>
      <c r="O192" s="74"/>
      <c r="P192" s="257">
        <f>SUM(P176:P191)</f>
        <v>0</v>
      </c>
      <c r="Q192" s="258">
        <f>SUM(Q176:Q191)</f>
        <v>0</v>
      </c>
      <c r="R192" s="259">
        <f>SUM(R176:R191)</f>
        <v>0</v>
      </c>
      <c r="S192" s="74"/>
      <c r="T192" s="130">
        <f>ROUND(SUM(T176:T191),0)</f>
        <v>0</v>
      </c>
      <c r="U192" s="130">
        <f>ROUND(SUM(U176:U191),0)</f>
        <v>0</v>
      </c>
      <c r="V192" s="130">
        <f>ROUND(SUM(V176:V191),0)</f>
        <v>0</v>
      </c>
      <c r="W192" s="55"/>
      <c r="X192" s="130">
        <f>ROUND(SUM(X176:X191),0)</f>
        <v>0</v>
      </c>
      <c r="Y192" s="130">
        <f>ROUND(SUM(Y176:Y191),0)</f>
        <v>0</v>
      </c>
    </row>
    <row r="193" spans="1:30" s="2" customFormat="1" ht="15" customHeight="1" x14ac:dyDescent="0.25">
      <c r="A193" s="98"/>
      <c r="B193" s="98"/>
      <c r="C193" s="270"/>
      <c r="D193" s="97"/>
      <c r="E193" s="97"/>
      <c r="F193" s="97"/>
      <c r="G193" s="97"/>
      <c r="H193" s="97"/>
      <c r="I193" s="97"/>
      <c r="J193" s="97"/>
      <c r="K193" s="97"/>
      <c r="L193" s="97"/>
      <c r="M193" s="97"/>
      <c r="N193" s="148"/>
      <c r="O193" s="74"/>
      <c r="P193" s="74"/>
      <c r="Q193" s="74"/>
      <c r="R193" s="74"/>
      <c r="S193" s="74"/>
      <c r="T193" s="134"/>
      <c r="U193" s="134"/>
      <c r="V193" s="134"/>
      <c r="W193" s="55"/>
      <c r="X193" s="134"/>
      <c r="Y193" s="134"/>
    </row>
    <row r="194" spans="1:30" s="2" customFormat="1" ht="15" customHeight="1" x14ac:dyDescent="0.25">
      <c r="A194" s="97"/>
      <c r="B194" s="98"/>
      <c r="C194" s="98"/>
      <c r="D194" s="97"/>
      <c r="E194" s="97"/>
      <c r="F194" s="97"/>
      <c r="G194" s="97"/>
      <c r="H194" s="97"/>
      <c r="I194" s="97"/>
      <c r="J194" s="97"/>
      <c r="K194" s="97"/>
      <c r="L194" s="97"/>
      <c r="M194" s="105" t="s">
        <v>277</v>
      </c>
      <c r="N194" s="100">
        <f>ROUND(SUM(N171+N192),0)</f>
        <v>0</v>
      </c>
      <c r="O194" s="74"/>
      <c r="P194" s="74"/>
      <c r="Q194" s="74"/>
      <c r="R194" s="74"/>
      <c r="S194" s="74"/>
      <c r="T194" s="134"/>
      <c r="U194" s="134"/>
      <c r="V194" s="134"/>
      <c r="W194" s="55"/>
      <c r="X194" s="243"/>
      <c r="Y194" s="243"/>
    </row>
    <row r="195" spans="1:30" s="2" customFormat="1" ht="15" customHeight="1" x14ac:dyDescent="0.25">
      <c r="A195" s="97"/>
      <c r="B195" s="98"/>
      <c r="C195" s="98"/>
      <c r="D195" s="97"/>
      <c r="E195" s="97"/>
      <c r="F195" s="97"/>
      <c r="G195" s="97"/>
      <c r="H195" s="97"/>
      <c r="I195" s="97"/>
      <c r="J195" s="97"/>
      <c r="K195" s="97"/>
      <c r="L195" s="97"/>
      <c r="M195" s="105" t="s">
        <v>355</v>
      </c>
      <c r="N195" s="120" t="str">
        <f>IF(N153=0,"",IF(COUNT((N171+N192)/N153)=0,"0,0%",ROUNDUP(((N171+N192)/N153),3)))</f>
        <v/>
      </c>
      <c r="O195" s="74"/>
      <c r="P195" s="74"/>
      <c r="Q195" s="74"/>
      <c r="R195" s="74"/>
      <c r="S195" s="74"/>
      <c r="T195" s="134"/>
      <c r="U195" s="134"/>
      <c r="V195" s="134"/>
      <c r="W195" s="55"/>
      <c r="X195" s="134"/>
      <c r="Y195" s="134"/>
    </row>
    <row r="196" spans="1:30" s="2" customFormat="1" ht="15" customHeight="1" thickBot="1" x14ac:dyDescent="0.3">
      <c r="A196" s="97"/>
      <c r="B196" s="98"/>
      <c r="C196" s="271"/>
      <c r="D196" s="98"/>
      <c r="E196" s="97"/>
      <c r="F196" s="97"/>
      <c r="G196" s="97"/>
      <c r="H196" s="97"/>
      <c r="I196" s="97"/>
      <c r="J196" s="97"/>
      <c r="K196" s="97"/>
      <c r="M196" s="105"/>
      <c r="N196" s="244"/>
      <c r="O196" s="74"/>
      <c r="P196" s="74"/>
      <c r="Q196" s="74"/>
      <c r="R196" s="74"/>
      <c r="S196" s="74"/>
      <c r="W196" s="55"/>
    </row>
    <row r="197" spans="1:30" ht="24" customHeight="1" thickBot="1" x14ac:dyDescent="0.35">
      <c r="A197" s="408" t="s">
        <v>278</v>
      </c>
      <c r="B197" s="409"/>
      <c r="C197" s="409"/>
      <c r="D197" s="409"/>
      <c r="E197" s="409"/>
      <c r="F197" s="409"/>
      <c r="G197" s="409"/>
      <c r="H197" s="409"/>
      <c r="I197" s="409"/>
      <c r="J197" s="409"/>
      <c r="K197" s="409"/>
      <c r="L197" s="409"/>
      <c r="M197" s="409"/>
      <c r="N197" s="410"/>
      <c r="O197" s="273"/>
    </row>
    <row r="198" spans="1:30" s="2" customFormat="1" ht="20.100000000000001" customHeight="1" thickBot="1" x14ac:dyDescent="0.35">
      <c r="A198" s="33" t="s">
        <v>32</v>
      </c>
      <c r="B198" s="37" t="s">
        <v>279</v>
      </c>
      <c r="C198" s="38"/>
      <c r="D198" s="38"/>
      <c r="E198" s="38"/>
      <c r="F198" s="38"/>
      <c r="G198" s="38"/>
      <c r="H198" s="38"/>
      <c r="I198" s="38"/>
      <c r="J198" s="38"/>
      <c r="K198" s="38"/>
      <c r="L198" s="38"/>
      <c r="M198" s="38"/>
      <c r="N198" s="41"/>
      <c r="O198" s="273"/>
      <c r="S198" s="74"/>
      <c r="W198" s="55"/>
    </row>
    <row r="199" spans="1:30" s="2" customFormat="1" ht="14.25" customHeight="1" thickBot="1" x14ac:dyDescent="0.3">
      <c r="A199" s="454" t="s">
        <v>280</v>
      </c>
      <c r="B199" s="403"/>
      <c r="C199" s="403"/>
      <c r="D199" s="403"/>
      <c r="E199" s="403"/>
      <c r="F199" s="403"/>
      <c r="G199" s="403"/>
      <c r="H199" s="403"/>
      <c r="I199" s="403"/>
      <c r="J199" s="403"/>
      <c r="K199" s="403"/>
      <c r="L199" s="403"/>
      <c r="M199" s="403"/>
      <c r="N199" s="404"/>
      <c r="O199" s="74"/>
      <c r="P199" s="392" t="s">
        <v>43</v>
      </c>
      <c r="Q199" s="393"/>
      <c r="R199" s="394"/>
      <c r="S199" s="74"/>
      <c r="W199" s="55"/>
    </row>
    <row r="200" spans="1:30" ht="15" customHeight="1" x14ac:dyDescent="0.2">
      <c r="A200" s="368" t="s">
        <v>5</v>
      </c>
      <c r="B200" s="344" t="s">
        <v>6</v>
      </c>
      <c r="C200" s="338" t="s">
        <v>79</v>
      </c>
      <c r="D200" s="339"/>
      <c r="E200" s="339"/>
      <c r="F200" s="339"/>
      <c r="G200" s="339"/>
      <c r="H200" s="339"/>
      <c r="I200" s="339"/>
      <c r="J200" s="339"/>
      <c r="K200" s="340"/>
      <c r="L200" s="45" t="s">
        <v>56</v>
      </c>
      <c r="M200" s="45" t="s">
        <v>57</v>
      </c>
      <c r="N200" s="407" t="s">
        <v>9</v>
      </c>
      <c r="P200" s="389" t="s">
        <v>341</v>
      </c>
      <c r="Q200" s="390"/>
      <c r="R200" s="391"/>
      <c r="T200" s="399" t="s">
        <v>58</v>
      </c>
      <c r="U200" s="400"/>
      <c r="V200" s="401"/>
      <c r="X200" s="405" t="s">
        <v>59</v>
      </c>
      <c r="Y200" s="406"/>
    </row>
    <row r="201" spans="1:30" s="43" customFormat="1" ht="15" customHeight="1" x14ac:dyDescent="0.2">
      <c r="A201" s="369"/>
      <c r="B201" s="345"/>
      <c r="C201" s="341" t="s">
        <v>235</v>
      </c>
      <c r="D201" s="342"/>
      <c r="E201" s="342"/>
      <c r="F201" s="342"/>
      <c r="G201" s="342"/>
      <c r="H201" s="342"/>
      <c r="I201" s="342"/>
      <c r="J201" s="342"/>
      <c r="K201" s="343"/>
      <c r="L201" s="124" t="s">
        <v>61</v>
      </c>
      <c r="M201" s="124" t="s">
        <v>61</v>
      </c>
      <c r="N201" s="387"/>
      <c r="O201" s="74"/>
      <c r="P201" s="150" t="str">
        <f>$P$13</f>
        <v>-</v>
      </c>
      <c r="Q201" s="149" t="str">
        <f>$P$16</f>
        <v>-</v>
      </c>
      <c r="R201" s="215" t="s">
        <v>62</v>
      </c>
      <c r="S201" s="74"/>
      <c r="T201" s="153" t="s">
        <v>10</v>
      </c>
      <c r="U201" s="153" t="s">
        <v>11</v>
      </c>
      <c r="V201" s="153" t="s">
        <v>12</v>
      </c>
      <c r="W201" s="55"/>
      <c r="X201" s="153" t="s">
        <v>13</v>
      </c>
      <c r="Y201" s="153" t="s">
        <v>14</v>
      </c>
    </row>
    <row r="202" spans="1:30" ht="15" customHeight="1" x14ac:dyDescent="0.25">
      <c r="A202" s="22" t="s">
        <v>281</v>
      </c>
      <c r="B202" s="112" t="s">
        <v>282</v>
      </c>
      <c r="C202" s="363"/>
      <c r="D202" s="364"/>
      <c r="E202" s="364"/>
      <c r="F202" s="364"/>
      <c r="G202" s="364"/>
      <c r="H202" s="364"/>
      <c r="I202" s="364"/>
      <c r="J202" s="364"/>
      <c r="K202" s="365"/>
      <c r="L202" s="113"/>
      <c r="M202" s="113"/>
      <c r="N202" s="114"/>
      <c r="O202" s="74" t="str">
        <f>IF(N202&lt;&gt;0,IF(L202="","Répartir les coûts!  ",""),"")&amp;IF(N202&lt;&gt;0,IF(M202="","Indiquer l'origine!",""),"")</f>
        <v/>
      </c>
      <c r="P202" s="260"/>
      <c r="Q202" s="261"/>
      <c r="R202" s="256">
        <f>SUM(P202+Q202)</f>
        <v>0</v>
      </c>
      <c r="T202" s="85" t="str">
        <f t="shared" ref="T202:T209" si="116">IF(L202="Interne",N202,"-")</f>
        <v>-</v>
      </c>
      <c r="U202" s="85" t="str">
        <f t="shared" ref="U202:U209" si="117">IF(L202="Apparenté",N202,"-")</f>
        <v>-</v>
      </c>
      <c r="V202" s="85" t="str">
        <f t="shared" ref="V202:V209" si="118">IF(L202="Externe",N202,"-")</f>
        <v>-</v>
      </c>
      <c r="X202" s="85" t="str">
        <f t="shared" ref="X202:X209" si="119">IF($M202="Canadien",IF(OR($N202="",$N202=0),"-",$N202),"-")</f>
        <v>-</v>
      </c>
      <c r="Y202" s="85" t="str">
        <f t="shared" ref="Y202:Y209" si="120">IF($M202="Non-Canadien",IF(OR($N202="",$N202=0),"-",$N202),"-")</f>
        <v>-</v>
      </c>
      <c r="AB202" s="2"/>
      <c r="AC202" s="2"/>
      <c r="AD202" s="2"/>
    </row>
    <row r="203" spans="1:30" ht="15" customHeight="1" x14ac:dyDescent="0.25">
      <c r="A203" s="111"/>
      <c r="B203" s="411" t="s">
        <v>283</v>
      </c>
      <c r="C203" s="359"/>
      <c r="D203" s="359"/>
      <c r="E203" s="359"/>
      <c r="F203" s="359"/>
      <c r="G203" s="359"/>
      <c r="H203" s="359"/>
      <c r="I203" s="359"/>
      <c r="J203" s="359"/>
      <c r="K203" s="359"/>
      <c r="L203" s="359"/>
      <c r="M203" s="359"/>
      <c r="N203" s="360"/>
      <c r="P203" s="151"/>
      <c r="Q203" s="152"/>
      <c r="R203" s="216"/>
      <c r="T203" s="255"/>
      <c r="U203" s="255"/>
      <c r="V203" s="255"/>
      <c r="X203" s="255"/>
      <c r="Y203" s="255"/>
      <c r="AB203" s="2"/>
      <c r="AC203" s="2"/>
      <c r="AD203" s="2"/>
    </row>
    <row r="204" spans="1:30" ht="15" customHeight="1" x14ac:dyDescent="0.2">
      <c r="A204" s="22" t="s">
        <v>284</v>
      </c>
      <c r="B204" s="32" t="s">
        <v>285</v>
      </c>
      <c r="C204" s="363"/>
      <c r="D204" s="364"/>
      <c r="E204" s="364"/>
      <c r="F204" s="364"/>
      <c r="G204" s="364"/>
      <c r="H204" s="364"/>
      <c r="I204" s="364"/>
      <c r="J204" s="364"/>
      <c r="K204" s="365"/>
      <c r="L204" s="115"/>
      <c r="M204" s="115"/>
      <c r="N204" s="116"/>
      <c r="O204" s="74" t="str">
        <f t="shared" ref="O204:O205" si="121">IF(N204&lt;&gt;0,IF(L204="","Répartir les coûts!  ",""),"")&amp;IF(N204&lt;&gt;0,IF(M204="","Indiquer l'origine!",""),"")</f>
        <v/>
      </c>
      <c r="P204" s="260"/>
      <c r="Q204" s="261"/>
      <c r="R204" s="256">
        <f t="shared" ref="R204:R205" si="122">SUM(P204+Q204)</f>
        <v>0</v>
      </c>
      <c r="T204" s="85" t="str">
        <f t="shared" si="116"/>
        <v>-</v>
      </c>
      <c r="U204" s="85" t="str">
        <f t="shared" si="117"/>
        <v>-</v>
      </c>
      <c r="V204" s="85" t="str">
        <f t="shared" si="118"/>
        <v>-</v>
      </c>
      <c r="X204" s="85" t="str">
        <f t="shared" si="119"/>
        <v>-</v>
      </c>
      <c r="Y204" s="85" t="str">
        <f t="shared" si="120"/>
        <v>-</v>
      </c>
    </row>
    <row r="205" spans="1:30" ht="15" customHeight="1" x14ac:dyDescent="0.2">
      <c r="A205" s="22" t="s">
        <v>286</v>
      </c>
      <c r="B205" s="112" t="s">
        <v>401</v>
      </c>
      <c r="C205" s="363"/>
      <c r="D205" s="364"/>
      <c r="E205" s="364"/>
      <c r="F205" s="364"/>
      <c r="G205" s="364"/>
      <c r="H205" s="364"/>
      <c r="I205" s="364"/>
      <c r="J205" s="364"/>
      <c r="K205" s="365"/>
      <c r="L205" s="113"/>
      <c r="M205" s="113"/>
      <c r="N205" s="114"/>
      <c r="O205" s="74" t="str">
        <f t="shared" si="121"/>
        <v/>
      </c>
      <c r="P205" s="260"/>
      <c r="Q205" s="261"/>
      <c r="R205" s="256">
        <f t="shared" si="122"/>
        <v>0</v>
      </c>
      <c r="T205" s="85" t="str">
        <f t="shared" si="116"/>
        <v>-</v>
      </c>
      <c r="U205" s="85" t="str">
        <f t="shared" si="117"/>
        <v>-</v>
      </c>
      <c r="V205" s="85" t="str">
        <f t="shared" si="118"/>
        <v>-</v>
      </c>
      <c r="X205" s="85" t="str">
        <f t="shared" si="119"/>
        <v>-</v>
      </c>
      <c r="Y205" s="85" t="str">
        <f t="shared" si="120"/>
        <v>-</v>
      </c>
    </row>
    <row r="206" spans="1:30" ht="15" customHeight="1" x14ac:dyDescent="0.2">
      <c r="A206" s="111"/>
      <c r="B206" s="411" t="s">
        <v>287</v>
      </c>
      <c r="C206" s="359"/>
      <c r="D206" s="359"/>
      <c r="E206" s="359"/>
      <c r="F206" s="359"/>
      <c r="G206" s="359"/>
      <c r="H206" s="359"/>
      <c r="I206" s="359"/>
      <c r="J206" s="359"/>
      <c r="K206" s="359"/>
      <c r="L206" s="359"/>
      <c r="M206" s="359"/>
      <c r="N206" s="360"/>
      <c r="P206" s="151"/>
      <c r="Q206" s="152"/>
      <c r="R206" s="216"/>
      <c r="T206" s="255"/>
      <c r="U206" s="255"/>
      <c r="V206" s="255"/>
      <c r="X206" s="255"/>
      <c r="Y206" s="255"/>
    </row>
    <row r="207" spans="1:30" ht="15" customHeight="1" x14ac:dyDescent="0.2">
      <c r="A207" s="22" t="s">
        <v>288</v>
      </c>
      <c r="B207" s="32" t="s">
        <v>289</v>
      </c>
      <c r="C207" s="363"/>
      <c r="D207" s="364"/>
      <c r="E207" s="364"/>
      <c r="F207" s="364"/>
      <c r="G207" s="364"/>
      <c r="H207" s="364"/>
      <c r="I207" s="364"/>
      <c r="J207" s="364"/>
      <c r="K207" s="365"/>
      <c r="L207" s="115"/>
      <c r="M207" s="115"/>
      <c r="N207" s="116"/>
      <c r="O207" s="74" t="str">
        <f t="shared" ref="O207:O209" si="123">IF(N207&lt;&gt;0,IF(L207="","Répartir les coûts!  ",""),"")&amp;IF(N207&lt;&gt;0,IF(M207="","Indiquer l'origine!",""),"")</f>
        <v/>
      </c>
      <c r="P207" s="260"/>
      <c r="Q207" s="261"/>
      <c r="R207" s="256">
        <f t="shared" ref="R207:R209" si="124">SUM(P207+Q207)</f>
        <v>0</v>
      </c>
      <c r="T207" s="85" t="str">
        <f t="shared" si="116"/>
        <v>-</v>
      </c>
      <c r="U207" s="85" t="str">
        <f t="shared" si="117"/>
        <v>-</v>
      </c>
      <c r="V207" s="85" t="str">
        <f t="shared" si="118"/>
        <v>-</v>
      </c>
      <c r="X207" s="85" t="str">
        <f t="shared" si="119"/>
        <v>-</v>
      </c>
      <c r="Y207" s="85" t="str">
        <f t="shared" si="120"/>
        <v>-</v>
      </c>
    </row>
    <row r="208" spans="1:30" ht="15" customHeight="1" x14ac:dyDescent="0.2">
      <c r="A208" s="22" t="s">
        <v>290</v>
      </c>
      <c r="B208" s="23" t="s">
        <v>291</v>
      </c>
      <c r="C208" s="363"/>
      <c r="D208" s="364"/>
      <c r="E208" s="364"/>
      <c r="F208" s="364"/>
      <c r="G208" s="364"/>
      <c r="H208" s="364"/>
      <c r="I208" s="364"/>
      <c r="J208" s="364"/>
      <c r="K208" s="365"/>
      <c r="L208" s="60"/>
      <c r="M208" s="60"/>
      <c r="N208" s="99"/>
      <c r="O208" s="74" t="str">
        <f t="shared" si="123"/>
        <v/>
      </c>
      <c r="P208" s="260"/>
      <c r="Q208" s="261"/>
      <c r="R208" s="256">
        <f t="shared" si="124"/>
        <v>0</v>
      </c>
      <c r="T208" s="85" t="str">
        <f t="shared" si="116"/>
        <v>-</v>
      </c>
      <c r="U208" s="85" t="str">
        <f t="shared" si="117"/>
        <v>-</v>
      </c>
      <c r="V208" s="85" t="str">
        <f t="shared" si="118"/>
        <v>-</v>
      </c>
      <c r="X208" s="85" t="str">
        <f t="shared" si="119"/>
        <v>-</v>
      </c>
      <c r="Y208" s="85" t="str">
        <f t="shared" si="120"/>
        <v>-</v>
      </c>
    </row>
    <row r="209" spans="1:30" ht="15" customHeight="1" x14ac:dyDescent="0.2">
      <c r="A209" s="22" t="s">
        <v>292</v>
      </c>
      <c r="B209" s="23" t="s">
        <v>80</v>
      </c>
      <c r="C209" s="363"/>
      <c r="D209" s="364"/>
      <c r="E209" s="364"/>
      <c r="F209" s="364"/>
      <c r="G209" s="364"/>
      <c r="H209" s="364"/>
      <c r="I209" s="364"/>
      <c r="J209" s="364"/>
      <c r="K209" s="365"/>
      <c r="L209" s="60"/>
      <c r="M209" s="60"/>
      <c r="N209" s="99"/>
      <c r="O209" s="74" t="str">
        <f t="shared" si="123"/>
        <v/>
      </c>
      <c r="P209" s="260"/>
      <c r="Q209" s="261"/>
      <c r="R209" s="256">
        <f t="shared" si="124"/>
        <v>0</v>
      </c>
      <c r="T209" s="85" t="str">
        <f t="shared" si="116"/>
        <v>-</v>
      </c>
      <c r="U209" s="85" t="str">
        <f t="shared" si="117"/>
        <v>-</v>
      </c>
      <c r="V209" s="85" t="str">
        <f t="shared" si="118"/>
        <v>-</v>
      </c>
      <c r="X209" s="85" t="str">
        <f t="shared" si="119"/>
        <v>-</v>
      </c>
      <c r="Y209" s="85" t="str">
        <f t="shared" si="120"/>
        <v>-</v>
      </c>
    </row>
    <row r="210" spans="1:30" s="2" customFormat="1" ht="15" customHeight="1" thickBot="1" x14ac:dyDescent="0.3">
      <c r="A210" s="35" t="s">
        <v>32</v>
      </c>
      <c r="B210" s="36" t="s">
        <v>293</v>
      </c>
      <c r="C210" s="358"/>
      <c r="D210" s="359"/>
      <c r="E210" s="359"/>
      <c r="F210" s="359"/>
      <c r="G210" s="359"/>
      <c r="H210" s="359"/>
      <c r="I210" s="359"/>
      <c r="J210" s="359"/>
      <c r="K210" s="359"/>
      <c r="L210" s="359"/>
      <c r="M210" s="360"/>
      <c r="N210" s="100">
        <f>ROUND(SUM(N202:N209),0)</f>
        <v>0</v>
      </c>
      <c r="O210" s="74"/>
      <c r="P210" s="257">
        <f>SUM(P202:P209)</f>
        <v>0</v>
      </c>
      <c r="Q210" s="258">
        <f>SUM(Q202:Q209)</f>
        <v>0</v>
      </c>
      <c r="R210" s="259">
        <f>SUM(R202:R209)</f>
        <v>0</v>
      </c>
      <c r="S210" s="74"/>
      <c r="T210" s="130">
        <f>ROUND(SUM(T202:T209),0)</f>
        <v>0</v>
      </c>
      <c r="U210" s="130">
        <f>ROUND(SUM(U202:U209),0)</f>
        <v>0</v>
      </c>
      <c r="V210" s="130">
        <f>ROUND(SUM(V202:V209),0)</f>
        <v>0</v>
      </c>
      <c r="W210" s="55"/>
      <c r="X210" s="130">
        <f>ROUND(SUM(X202:X209),0)</f>
        <v>0</v>
      </c>
      <c r="Y210" s="130">
        <f>ROUND(SUM(Y202:Y209),0)</f>
        <v>0</v>
      </c>
    </row>
    <row r="211" spans="1:30" ht="15" customHeight="1" thickBot="1" x14ac:dyDescent="0.25">
      <c r="A211" s="4"/>
      <c r="B211" s="4"/>
      <c r="C211" s="4"/>
      <c r="D211" s="3"/>
      <c r="E211" s="3"/>
      <c r="F211" s="3"/>
      <c r="G211" s="3"/>
      <c r="H211" s="3"/>
      <c r="I211" s="3"/>
      <c r="J211" s="3"/>
      <c r="K211" s="3"/>
      <c r="L211" s="3"/>
      <c r="M211" s="3"/>
      <c r="N211" s="10"/>
    </row>
    <row r="212" spans="1:30" ht="24" customHeight="1" thickBot="1" x14ac:dyDescent="0.25">
      <c r="A212" s="408" t="s">
        <v>294</v>
      </c>
      <c r="B212" s="409"/>
      <c r="C212" s="409"/>
      <c r="D212" s="409"/>
      <c r="E212" s="409"/>
      <c r="F212" s="409"/>
      <c r="G212" s="409"/>
      <c r="H212" s="409"/>
      <c r="I212" s="409"/>
      <c r="J212" s="409"/>
      <c r="K212" s="409"/>
      <c r="L212" s="409"/>
      <c r="M212" s="409"/>
      <c r="N212" s="410"/>
      <c r="P212" s="392" t="s">
        <v>43</v>
      </c>
      <c r="Q212" s="393"/>
      <c r="R212" s="394"/>
    </row>
    <row r="213" spans="1:30" ht="15" customHeight="1" x14ac:dyDescent="0.2">
      <c r="A213" s="368" t="s">
        <v>5</v>
      </c>
      <c r="B213" s="344" t="s">
        <v>6</v>
      </c>
      <c r="C213" s="443"/>
      <c r="D213" s="444"/>
      <c r="E213" s="444"/>
      <c r="F213" s="444"/>
      <c r="G213" s="444"/>
      <c r="H213" s="444"/>
      <c r="I213" s="444"/>
      <c r="J213" s="444"/>
      <c r="K213" s="445"/>
      <c r="L213" s="45" t="s">
        <v>56</v>
      </c>
      <c r="M213" s="45" t="s">
        <v>57</v>
      </c>
      <c r="N213" s="384" t="s">
        <v>9</v>
      </c>
      <c r="P213" s="389" t="s">
        <v>341</v>
      </c>
      <c r="Q213" s="390"/>
      <c r="R213" s="391"/>
      <c r="T213" s="399" t="s">
        <v>58</v>
      </c>
      <c r="U213" s="400"/>
      <c r="V213" s="401"/>
      <c r="X213" s="405" t="s">
        <v>59</v>
      </c>
      <c r="Y213" s="406"/>
    </row>
    <row r="214" spans="1:30" s="43" customFormat="1" ht="15" customHeight="1" x14ac:dyDescent="0.2">
      <c r="A214" s="369"/>
      <c r="B214" s="345"/>
      <c r="C214" s="446"/>
      <c r="D214" s="447"/>
      <c r="E214" s="447"/>
      <c r="F214" s="447"/>
      <c r="G214" s="447"/>
      <c r="H214" s="447"/>
      <c r="I214" s="447"/>
      <c r="J214" s="447"/>
      <c r="K214" s="448"/>
      <c r="L214" s="124" t="s">
        <v>61</v>
      </c>
      <c r="M214" s="124" t="s">
        <v>61</v>
      </c>
      <c r="N214" s="385"/>
      <c r="O214" s="74"/>
      <c r="P214" s="150" t="str">
        <f>$P$13</f>
        <v>-</v>
      </c>
      <c r="Q214" s="149" t="str">
        <f>$P$16</f>
        <v>-</v>
      </c>
      <c r="R214" s="215" t="s">
        <v>62</v>
      </c>
      <c r="S214" s="74"/>
      <c r="T214" s="153" t="s">
        <v>10</v>
      </c>
      <c r="U214" s="153" t="s">
        <v>11</v>
      </c>
      <c r="V214" s="153" t="s">
        <v>12</v>
      </c>
      <c r="W214" s="55"/>
      <c r="X214" s="153" t="s">
        <v>13</v>
      </c>
      <c r="Y214" s="153" t="s">
        <v>14</v>
      </c>
    </row>
    <row r="215" spans="1:30" ht="15" customHeight="1" x14ac:dyDescent="0.2">
      <c r="A215" s="35" t="s">
        <v>34</v>
      </c>
      <c r="B215" s="36" t="s">
        <v>295</v>
      </c>
      <c r="C215" s="454" t="s">
        <v>296</v>
      </c>
      <c r="D215" s="403"/>
      <c r="E215" s="403"/>
      <c r="F215" s="403"/>
      <c r="G215" s="403"/>
      <c r="H215" s="403"/>
      <c r="I215" s="403"/>
      <c r="J215" s="403"/>
      <c r="K215" s="365"/>
      <c r="L215" s="60"/>
      <c r="M215" s="60"/>
      <c r="N215" s="83"/>
      <c r="O215" s="74" t="str">
        <f>IF(N215&gt;$N$153*0.1,"Supérieur au plafond de 10%!  ","")&amp;IF(N215&lt;&gt;0,IF(L215="","Répartir les coûts!  ",""),"")&amp;IF(N215&lt;&gt;0,IF(M215="","Indiquer l'origine!",""),"")</f>
        <v/>
      </c>
      <c r="P215" s="260"/>
      <c r="Q215" s="261"/>
      <c r="R215" s="256">
        <f t="shared" ref="R215:R216" si="125">SUM(P215+Q215)</f>
        <v>0</v>
      </c>
      <c r="T215" s="85">
        <f>IF($L215="Interne",ROUND($N215,0),0)</f>
        <v>0</v>
      </c>
      <c r="U215" s="85">
        <f>IF($L215="Apparenté",ROUND($N215,0),0)</f>
        <v>0</v>
      </c>
      <c r="V215" s="85">
        <f>IF($L215="Externe",ROUND($N215,0),0)</f>
        <v>0</v>
      </c>
      <c r="X215" s="85">
        <f>IF($M215="Canadien",IF(OR($N215="",$N215=0),0,ROUND($N215,0)),0)</f>
        <v>0</v>
      </c>
      <c r="Y215" s="85">
        <f>IF($M215="Non-Canadien",IF(OR($N215="",$N215=0),0,ROUND($N215,0)),0)</f>
        <v>0</v>
      </c>
    </row>
    <row r="216" spans="1:30" ht="15" customHeight="1" thickBot="1" x14ac:dyDescent="0.25">
      <c r="A216" s="35" t="s">
        <v>35</v>
      </c>
      <c r="B216" s="36" t="s">
        <v>297</v>
      </c>
      <c r="C216" s="454" t="s">
        <v>296</v>
      </c>
      <c r="D216" s="403"/>
      <c r="E216" s="403"/>
      <c r="F216" s="403"/>
      <c r="G216" s="403"/>
      <c r="H216" s="403"/>
      <c r="I216" s="403"/>
      <c r="J216" s="403"/>
      <c r="K216" s="365"/>
      <c r="L216" s="60"/>
      <c r="M216" s="60"/>
      <c r="N216" s="83"/>
      <c r="O216" s="74" t="str">
        <f>IF(N216&gt;$N$153*0.1,"Supérieur au plafond de 10%!  ","")&amp;IF(N216&lt;&gt;0,IF(L216="","Répartir les coûts!  ",""),"")&amp;IF(N216&lt;&gt;0,IF(M216="","Indiquer l'origine!",""),"")</f>
        <v/>
      </c>
      <c r="P216" s="264"/>
      <c r="Q216" s="265"/>
      <c r="R216" s="266">
        <f t="shared" si="125"/>
        <v>0</v>
      </c>
      <c r="T216" s="85">
        <f>IF($L216="Interne",ROUND($N216,0),0)</f>
        <v>0</v>
      </c>
      <c r="U216" s="85">
        <f>IF($L216="Apparenté",ROUND($N216,0),0)</f>
        <v>0</v>
      </c>
      <c r="V216" s="85">
        <f>IF($L216="Externe",ROUND($N216,0),0)</f>
        <v>0</v>
      </c>
      <c r="X216" s="85">
        <f>IF($M216="Canadien",IF(OR($N216="",$N216=0),0,ROUND($N216,0)),0)</f>
        <v>0</v>
      </c>
      <c r="Y216" s="85">
        <f>IF($M216="Non-Canadien",IF(OR($N216="",$N216=0),0,ROUND($N216,0)),0)</f>
        <v>0</v>
      </c>
    </row>
    <row r="217" spans="1:30" ht="15" customHeight="1" thickBot="1" x14ac:dyDescent="0.25">
      <c r="A217" s="18"/>
      <c r="B217" s="4"/>
      <c r="C217" s="4"/>
      <c r="D217" s="19"/>
      <c r="E217" s="4"/>
      <c r="F217" s="4"/>
      <c r="G217" s="4"/>
      <c r="H217" s="4"/>
      <c r="I217" s="4"/>
      <c r="J217" s="4"/>
      <c r="K217" s="4"/>
      <c r="L217" s="4"/>
      <c r="M217" s="4"/>
      <c r="N217" s="4"/>
    </row>
    <row r="218" spans="1:30" ht="15" customHeight="1" thickBot="1" x14ac:dyDescent="0.3">
      <c r="A218" s="79"/>
      <c r="B218" s="349" t="s">
        <v>376</v>
      </c>
      <c r="C218" s="452"/>
      <c r="D218" s="452"/>
      <c r="E218" s="452"/>
      <c r="F218" s="452"/>
      <c r="G218" s="452"/>
      <c r="H218" s="452"/>
      <c r="I218" s="452"/>
      <c r="J218" s="452"/>
      <c r="K218" s="452"/>
      <c r="L218" s="452"/>
      <c r="M218" s="453"/>
      <c r="N218" s="100">
        <f>SUM(N216+N215+N210+N192+N171+N151+N134+N119+N106+N99+N91+N78+N66+N52+N36+N25)</f>
        <v>0</v>
      </c>
      <c r="P218" s="267">
        <f>SUM(P216+P215+P210+P192+P171+P151+P134+P119+P106+P99+P91+P78+P66+P52+P36+P25)</f>
        <v>0</v>
      </c>
      <c r="Q218" s="267">
        <f>SUM(Q216+Q215+Q210+Q192+Q171+Q151+Q134+Q119+Q106+Q99+Q91+Q78+Q66+Q52+Q36+Q25)</f>
        <v>0</v>
      </c>
      <c r="R218" s="164">
        <f>SUM(R216+R215+R210+R192+R171+R151+R134+R119+R106+R99+R91+R78+R66+R52+R36+R25)</f>
        <v>0</v>
      </c>
      <c r="T218" s="267">
        <f>SUM(T216+T215+T210+T192+T171+T151+T134+T119+T106+T99+T91+T78+T66+T52+T36+T25)</f>
        <v>0</v>
      </c>
      <c r="U218" s="267">
        <f>SUM(U216+U215+U210+U192+U171+U151+U134+U119+U106+U99+U91+U78+U66+U52+U36+U25)</f>
        <v>0</v>
      </c>
      <c r="V218" s="164">
        <f>SUM(V216+V215+V210+V192+V171+V151+V134+V119+V106+V99+V91+V78+V66+V52+V36+V25)</f>
        <v>0</v>
      </c>
      <c r="W218" s="268"/>
      <c r="X218" s="267">
        <f>SUM(X216+X215+X210+X192+X171+X151+X134+X119+X106+X99+X91+X78+X66+X52+X36+X25)</f>
        <v>0</v>
      </c>
      <c r="Y218" s="164">
        <f>SUM(Y216+Y215+Y210+Y192+Y171+Y151+Y134+Y119+Y106+Y99+Y91+Y78+Y66+Y52+Y36+Y25)</f>
        <v>0</v>
      </c>
      <c r="AB218" s="2"/>
      <c r="AC218" s="2"/>
      <c r="AD218" s="2"/>
    </row>
    <row r="219" spans="1:30" ht="15" customHeight="1" x14ac:dyDescent="0.2">
      <c r="A219" s="18"/>
      <c r="B219" s="4"/>
      <c r="C219" s="4"/>
      <c r="D219" s="19"/>
      <c r="E219" s="4"/>
      <c r="F219" s="4"/>
      <c r="G219" s="4"/>
      <c r="H219" s="4"/>
      <c r="I219" s="4"/>
      <c r="J219" s="4"/>
      <c r="K219" s="4"/>
      <c r="L219" s="4"/>
      <c r="M219" s="4"/>
      <c r="N219" s="4"/>
    </row>
    <row r="220" spans="1:30" ht="15" customHeight="1" x14ac:dyDescent="0.2">
      <c r="A220" s="449" t="s">
        <v>364</v>
      </c>
      <c r="B220" s="450"/>
      <c r="C220" s="450"/>
      <c r="D220" s="450"/>
      <c r="E220" s="450"/>
      <c r="F220" s="450"/>
      <c r="G220" s="450"/>
      <c r="H220" s="450"/>
      <c r="I220" s="450"/>
      <c r="J220" s="450"/>
      <c r="K220" s="450"/>
      <c r="L220" s="450"/>
      <c r="M220" s="450"/>
      <c r="N220" s="451"/>
    </row>
    <row r="221" spans="1:30" ht="15" customHeight="1" x14ac:dyDescent="0.2">
      <c r="A221" s="18"/>
      <c r="B221" s="4"/>
      <c r="C221" s="4"/>
      <c r="D221" s="19"/>
      <c r="E221" s="4"/>
      <c r="F221" s="4"/>
      <c r="G221" s="4"/>
      <c r="H221" s="4"/>
      <c r="I221" s="4"/>
      <c r="J221" s="4"/>
      <c r="K221" s="4"/>
      <c r="L221" s="4"/>
      <c r="M221" s="4"/>
      <c r="N221" s="4"/>
    </row>
    <row r="222" spans="1:30" ht="15" customHeight="1" x14ac:dyDescent="0.2">
      <c r="A222" s="18"/>
      <c r="B222" s="4"/>
      <c r="C222" s="4"/>
      <c r="D222" s="19"/>
      <c r="E222" s="4"/>
      <c r="F222" s="4"/>
      <c r="G222" s="331" t="str">
        <f>P13</f>
        <v>-</v>
      </c>
      <c r="H222" s="332"/>
      <c r="I222" s="331" t="str">
        <f>Q13</f>
        <v>-</v>
      </c>
      <c r="J222" s="441"/>
      <c r="K222" s="442"/>
      <c r="L222" s="224"/>
      <c r="M222" s="182" t="s">
        <v>36</v>
      </c>
      <c r="N222" s="225">
        <f>P218</f>
        <v>0</v>
      </c>
    </row>
    <row r="223" spans="1:30" ht="15" customHeight="1" x14ac:dyDescent="0.25">
      <c r="A223" s="18"/>
      <c r="B223" s="4"/>
      <c r="C223" s="4"/>
      <c r="D223" s="19"/>
      <c r="E223" s="4"/>
      <c r="F223" s="4"/>
      <c r="G223" s="4"/>
      <c r="H223" s="4"/>
      <c r="I223" s="160"/>
      <c r="J223" s="160"/>
      <c r="K223" s="160"/>
      <c r="L223" s="160"/>
      <c r="M223" s="160"/>
      <c r="N223" s="160"/>
      <c r="R223" s="80"/>
    </row>
    <row r="224" spans="1:30" ht="15" customHeight="1" x14ac:dyDescent="0.2">
      <c r="A224" s="18"/>
      <c r="B224" s="4"/>
      <c r="C224" s="4"/>
      <c r="D224" s="19"/>
      <c r="E224" s="4"/>
      <c r="F224" s="4"/>
      <c r="G224" s="331" t="str">
        <f>P16</f>
        <v>-</v>
      </c>
      <c r="H224" s="332"/>
      <c r="I224" s="331" t="str">
        <f>Q16</f>
        <v>-</v>
      </c>
      <c r="J224" s="441"/>
      <c r="K224" s="442"/>
      <c r="L224" s="181"/>
      <c r="M224" s="182" t="s">
        <v>37</v>
      </c>
      <c r="N224" s="225">
        <f>Q218</f>
        <v>0</v>
      </c>
    </row>
    <row r="225" spans="1:14" ht="15" customHeight="1" thickBot="1" x14ac:dyDescent="0.25">
      <c r="A225" s="18"/>
      <c r="B225" s="4"/>
      <c r="C225" s="4"/>
      <c r="D225" s="19"/>
      <c r="E225" s="4"/>
      <c r="F225" s="4"/>
      <c r="G225" s="4"/>
      <c r="H225" s="4"/>
      <c r="I225" s="226"/>
      <c r="J225" s="226"/>
      <c r="K225" s="226"/>
      <c r="L225" s="226"/>
      <c r="M225" s="226"/>
      <c r="N225" s="226"/>
    </row>
    <row r="226" spans="1:14" ht="15" customHeight="1" thickBot="1" x14ac:dyDescent="0.25">
      <c r="A226" s="292" t="s">
        <v>388</v>
      </c>
      <c r="B226" s="4"/>
      <c r="C226" s="4"/>
      <c r="D226" s="19"/>
      <c r="E226" s="4"/>
      <c r="F226" s="4"/>
      <c r="G226" s="4"/>
      <c r="H226" s="4"/>
      <c r="I226" s="159"/>
      <c r="J226" s="159"/>
      <c r="K226" s="159"/>
      <c r="L226" s="227"/>
      <c r="M226" s="228" t="s">
        <v>38</v>
      </c>
      <c r="N226" s="163">
        <f>N224+N222+N218</f>
        <v>0</v>
      </c>
    </row>
    <row r="227" spans="1:14" ht="15" customHeight="1" x14ac:dyDescent="0.2">
      <c r="A227" s="18"/>
      <c r="B227" s="4"/>
      <c r="C227" s="4"/>
      <c r="D227" s="19"/>
      <c r="E227" s="4"/>
      <c r="F227" s="4"/>
      <c r="G227" s="4"/>
      <c r="H227" s="4"/>
      <c r="I227" s="4"/>
      <c r="J227" s="4"/>
      <c r="K227" s="4"/>
      <c r="L227" s="4"/>
      <c r="M227" s="4"/>
      <c r="N227" s="4"/>
    </row>
    <row r="228" spans="1:14" ht="15" customHeight="1" x14ac:dyDescent="0.2">
      <c r="A228" s="18"/>
      <c r="B228" s="4"/>
      <c r="C228" s="4"/>
      <c r="D228" s="19"/>
      <c r="E228" s="4"/>
      <c r="F228" s="4"/>
      <c r="G228" s="4"/>
      <c r="H228" s="4"/>
      <c r="I228" s="4"/>
      <c r="J228" s="4"/>
      <c r="K228" s="4"/>
      <c r="L228" s="4"/>
      <c r="M228" s="4"/>
      <c r="N228" s="4"/>
    </row>
    <row r="229" spans="1:14" ht="15" customHeight="1" x14ac:dyDescent="0.2">
      <c r="A229" s="18"/>
      <c r="B229" s="4"/>
      <c r="C229" s="4"/>
      <c r="D229" s="19"/>
      <c r="E229" s="4"/>
      <c r="F229" s="4"/>
      <c r="G229" s="4"/>
      <c r="H229" s="4"/>
      <c r="I229" s="4"/>
      <c r="J229" s="4"/>
      <c r="K229" s="4"/>
      <c r="L229" s="4"/>
      <c r="M229" s="4"/>
      <c r="N229" s="4"/>
    </row>
    <row r="230" spans="1:14" ht="15" customHeight="1" x14ac:dyDescent="0.2">
      <c r="A230" s="18"/>
      <c r="B230" s="4"/>
      <c r="C230" s="4"/>
      <c r="D230" s="19"/>
      <c r="E230" s="4"/>
      <c r="F230" s="4"/>
      <c r="G230" s="4"/>
      <c r="H230" s="4"/>
      <c r="I230" s="4"/>
      <c r="J230" s="4"/>
      <c r="K230" s="4"/>
      <c r="L230" s="4"/>
      <c r="M230" s="4"/>
      <c r="N230" s="4"/>
    </row>
    <row r="231" spans="1:14" ht="15" customHeight="1" x14ac:dyDescent="0.2">
      <c r="A231" s="18"/>
      <c r="B231" s="4"/>
      <c r="C231" s="4"/>
      <c r="D231" s="19"/>
      <c r="E231" s="4"/>
      <c r="F231" s="4"/>
      <c r="G231" s="4"/>
      <c r="H231" s="4"/>
      <c r="I231" s="4"/>
      <c r="J231" s="4"/>
      <c r="K231" s="4"/>
      <c r="L231" s="4"/>
      <c r="M231" s="4"/>
      <c r="N231" s="4"/>
    </row>
    <row r="232" spans="1:14" ht="15" customHeight="1" x14ac:dyDescent="0.2">
      <c r="A232" s="18"/>
      <c r="B232" s="4"/>
      <c r="C232" s="4"/>
      <c r="D232" s="19"/>
      <c r="E232" s="4"/>
      <c r="F232" s="4"/>
      <c r="G232" s="4"/>
      <c r="H232" s="4"/>
      <c r="I232" s="4"/>
      <c r="J232" s="4"/>
      <c r="K232" s="4"/>
      <c r="L232" s="4"/>
      <c r="M232" s="4"/>
      <c r="N232" s="4"/>
    </row>
    <row r="233" spans="1:14" ht="15" customHeight="1" x14ac:dyDescent="0.2">
      <c r="A233" s="18"/>
      <c r="B233" s="4"/>
      <c r="C233" s="4"/>
      <c r="D233" s="19"/>
      <c r="E233" s="4"/>
      <c r="F233" s="4"/>
      <c r="G233" s="4"/>
      <c r="H233" s="4"/>
      <c r="I233" s="4"/>
      <c r="J233" s="4"/>
      <c r="K233" s="4"/>
      <c r="L233" s="4"/>
      <c r="M233" s="4"/>
      <c r="N233" s="4"/>
    </row>
    <row r="234" spans="1:14" ht="15" customHeight="1" x14ac:dyDescent="0.2">
      <c r="A234" s="18"/>
      <c r="B234" s="4"/>
      <c r="C234" s="4"/>
      <c r="D234" s="19"/>
      <c r="E234" s="4"/>
      <c r="F234" s="4"/>
      <c r="G234" s="4"/>
      <c r="H234" s="4"/>
      <c r="I234" s="4"/>
      <c r="J234" s="4"/>
      <c r="K234" s="4"/>
      <c r="L234" s="4"/>
      <c r="M234" s="4"/>
      <c r="N234" s="4"/>
    </row>
    <row r="235" spans="1:14" ht="15" customHeight="1" x14ac:dyDescent="0.2">
      <c r="A235" s="18"/>
      <c r="B235" s="4"/>
      <c r="C235" s="4"/>
      <c r="D235" s="19"/>
      <c r="E235" s="4"/>
      <c r="F235" s="4"/>
      <c r="G235" s="4"/>
      <c r="H235" s="4"/>
      <c r="I235" s="4"/>
      <c r="J235" s="4"/>
      <c r="K235" s="4"/>
      <c r="L235" s="4"/>
      <c r="M235" s="4"/>
      <c r="N235" s="4"/>
    </row>
    <row r="236" spans="1:14" ht="15" customHeight="1" x14ac:dyDescent="0.2">
      <c r="A236" s="18"/>
      <c r="B236" s="4"/>
      <c r="C236" s="4"/>
      <c r="D236" s="19"/>
      <c r="E236" s="4"/>
      <c r="F236" s="4"/>
      <c r="G236" s="4"/>
      <c r="H236" s="4"/>
      <c r="I236" s="4"/>
      <c r="J236" s="4"/>
      <c r="K236" s="4"/>
      <c r="L236" s="4"/>
      <c r="M236" s="4"/>
      <c r="N236" s="4"/>
    </row>
    <row r="237" spans="1:14" ht="15" customHeight="1" x14ac:dyDescent="0.2">
      <c r="A237" s="18"/>
      <c r="B237" s="4"/>
      <c r="C237" s="4"/>
      <c r="D237" s="19"/>
      <c r="E237" s="4"/>
      <c r="F237" s="4"/>
      <c r="G237" s="4"/>
      <c r="H237" s="4"/>
      <c r="I237" s="4"/>
      <c r="J237" s="4"/>
      <c r="K237" s="4"/>
      <c r="L237" s="4"/>
      <c r="M237" s="4"/>
      <c r="N237" s="4"/>
    </row>
    <row r="238" spans="1:14" ht="15" customHeight="1" x14ac:dyDescent="0.2">
      <c r="A238" s="18"/>
      <c r="B238" s="4"/>
      <c r="C238" s="4"/>
      <c r="D238" s="19"/>
      <c r="E238" s="4"/>
      <c r="F238" s="4"/>
      <c r="G238" s="4"/>
      <c r="H238" s="4"/>
      <c r="I238" s="4"/>
      <c r="J238" s="4"/>
      <c r="K238" s="4"/>
      <c r="L238" s="4"/>
      <c r="M238" s="4"/>
      <c r="N238" s="4"/>
    </row>
    <row r="239" spans="1:14" ht="15" customHeight="1" x14ac:dyDescent="0.2">
      <c r="A239" s="18"/>
      <c r="B239" s="4"/>
      <c r="C239" s="4"/>
      <c r="D239" s="19"/>
      <c r="E239" s="4"/>
      <c r="F239" s="4"/>
      <c r="G239" s="4"/>
      <c r="H239" s="4"/>
      <c r="I239" s="4"/>
      <c r="J239" s="4"/>
      <c r="K239" s="4"/>
      <c r="L239" s="4"/>
      <c r="M239" s="4"/>
      <c r="N239" s="4"/>
    </row>
    <row r="240" spans="1:14" ht="15" customHeight="1" x14ac:dyDescent="0.2">
      <c r="A240" s="18"/>
      <c r="B240" s="4"/>
      <c r="C240" s="4"/>
      <c r="D240" s="19"/>
      <c r="E240" s="4"/>
      <c r="F240" s="4"/>
      <c r="G240" s="4"/>
      <c r="H240" s="4"/>
      <c r="I240" s="4"/>
      <c r="J240" s="4"/>
      <c r="K240" s="4"/>
      <c r="L240" s="4"/>
      <c r="M240" s="4"/>
      <c r="N240" s="4"/>
    </row>
    <row r="241" spans="1:14" ht="15" customHeight="1" x14ac:dyDescent="0.2">
      <c r="A241" s="18"/>
      <c r="B241" s="4"/>
      <c r="C241" s="4"/>
      <c r="D241" s="19"/>
      <c r="E241" s="4"/>
      <c r="F241" s="4"/>
      <c r="G241" s="4"/>
      <c r="H241" s="4"/>
      <c r="I241" s="4"/>
      <c r="J241" s="4"/>
      <c r="K241" s="4"/>
      <c r="L241" s="4"/>
      <c r="M241" s="4"/>
      <c r="N241" s="4"/>
    </row>
    <row r="242" spans="1:14" ht="15" customHeight="1" x14ac:dyDescent="0.2">
      <c r="A242" s="18"/>
      <c r="B242" s="4"/>
      <c r="C242" s="4"/>
      <c r="D242" s="19"/>
      <c r="E242" s="4"/>
      <c r="F242" s="4"/>
      <c r="G242" s="4"/>
      <c r="H242" s="4"/>
      <c r="I242" s="4"/>
      <c r="J242" s="4"/>
      <c r="K242" s="4"/>
      <c r="L242" s="4"/>
      <c r="M242" s="4"/>
      <c r="N242" s="4"/>
    </row>
    <row r="243" spans="1:14" ht="15" customHeight="1" x14ac:dyDescent="0.2">
      <c r="A243" s="18"/>
      <c r="B243" s="4"/>
      <c r="C243" s="4"/>
      <c r="D243" s="19"/>
      <c r="E243" s="4"/>
      <c r="F243" s="4"/>
      <c r="G243" s="4"/>
      <c r="H243" s="4"/>
      <c r="I243" s="4"/>
      <c r="J243" s="4"/>
      <c r="K243" s="4"/>
      <c r="L243" s="4"/>
      <c r="M243" s="4"/>
      <c r="N243" s="4"/>
    </row>
    <row r="244" spans="1:14" ht="15" customHeight="1" x14ac:dyDescent="0.2">
      <c r="A244" s="18"/>
      <c r="B244" s="4"/>
      <c r="C244" s="4"/>
      <c r="D244" s="19"/>
      <c r="E244" s="4"/>
      <c r="F244" s="4"/>
      <c r="G244" s="4"/>
      <c r="H244" s="4"/>
      <c r="I244" s="4"/>
      <c r="J244" s="4"/>
      <c r="K244" s="4"/>
      <c r="L244" s="4"/>
      <c r="M244" s="4"/>
      <c r="N244" s="4"/>
    </row>
    <row r="263" spans="9:13" ht="15" hidden="1" customHeight="1" x14ac:dyDescent="0.2">
      <c r="L263" s="19" t="s">
        <v>298</v>
      </c>
    </row>
    <row r="264" spans="9:13" ht="15" hidden="1" customHeight="1" x14ac:dyDescent="0.2">
      <c r="I264" s="4" t="s">
        <v>299</v>
      </c>
      <c r="J264" s="4"/>
      <c r="K264" s="4"/>
      <c r="L264" s="19" t="s">
        <v>10</v>
      </c>
      <c r="M264" s="19" t="s">
        <v>13</v>
      </c>
    </row>
    <row r="265" spans="9:13" ht="15" hidden="1" customHeight="1" x14ac:dyDescent="0.2">
      <c r="I265" s="4" t="s">
        <v>300</v>
      </c>
      <c r="J265" s="4"/>
      <c r="K265" s="4"/>
      <c r="L265" s="19" t="s">
        <v>11</v>
      </c>
      <c r="M265" s="19" t="s">
        <v>14</v>
      </c>
    </row>
    <row r="266" spans="9:13" ht="15" hidden="1" customHeight="1" x14ac:dyDescent="0.2">
      <c r="I266" s="4" t="s">
        <v>301</v>
      </c>
      <c r="J266" s="4"/>
      <c r="K266" s="4"/>
      <c r="L266" s="19" t="s">
        <v>12</v>
      </c>
      <c r="M266" s="19"/>
    </row>
    <row r="267" spans="9:13" ht="15" hidden="1" customHeight="1" x14ac:dyDescent="0.2">
      <c r="I267" s="4" t="s">
        <v>302</v>
      </c>
      <c r="J267" s="4"/>
      <c r="K267" s="4"/>
      <c r="L267" s="19"/>
      <c r="M267" s="19"/>
    </row>
    <row r="268" spans="9:13" ht="15" hidden="1" customHeight="1" x14ac:dyDescent="0.2">
      <c r="I268" s="4" t="s">
        <v>303</v>
      </c>
      <c r="J268" s="4"/>
      <c r="K268" s="4"/>
      <c r="L268" s="19"/>
      <c r="M268" s="19"/>
    </row>
    <row r="269" spans="9:13" ht="15" hidden="1" customHeight="1" x14ac:dyDescent="0.2"/>
    <row r="270" spans="9:13" ht="15" hidden="1" customHeight="1" x14ac:dyDescent="0.2">
      <c r="I270" s="245" t="s">
        <v>342</v>
      </c>
      <c r="J270" s="246"/>
      <c r="K270" s="246"/>
      <c r="L270" s="246"/>
      <c r="M270" s="246"/>
    </row>
    <row r="271" spans="9:13" ht="15" hidden="1" customHeight="1" x14ac:dyDescent="0.2">
      <c r="I271" s="159" t="s">
        <v>343</v>
      </c>
      <c r="J271" s="118">
        <f>$N$194</f>
        <v>0</v>
      </c>
      <c r="K271" s="118"/>
    </row>
    <row r="272" spans="9:13" ht="15" hidden="1" customHeight="1" x14ac:dyDescent="0.2">
      <c r="I272" s="159" t="s">
        <v>344</v>
      </c>
      <c r="J272" s="247">
        <f>$X$171+$X$192</f>
        <v>0</v>
      </c>
      <c r="K272" s="247"/>
    </row>
    <row r="273" spans="9:11" ht="15" hidden="1" customHeight="1" x14ac:dyDescent="0.2">
      <c r="I273" s="248" t="s">
        <v>345</v>
      </c>
      <c r="J273" s="249" t="e">
        <f>J272/J271</f>
        <v>#DIV/0!</v>
      </c>
      <c r="K273" s="249"/>
    </row>
  </sheetData>
  <dataConsolidate/>
  <mergeCells count="268">
    <mergeCell ref="A8:N8"/>
    <mergeCell ref="I222:K222"/>
    <mergeCell ref="I224:K224"/>
    <mergeCell ref="C201:K201"/>
    <mergeCell ref="C202:K202"/>
    <mergeCell ref="C204:K204"/>
    <mergeCell ref="C205:K205"/>
    <mergeCell ref="C207:K207"/>
    <mergeCell ref="C208:K208"/>
    <mergeCell ref="C209:K209"/>
    <mergeCell ref="C213:K213"/>
    <mergeCell ref="C214:K214"/>
    <mergeCell ref="G222:H222"/>
    <mergeCell ref="G224:H224"/>
    <mergeCell ref="A220:N220"/>
    <mergeCell ref="N200:N201"/>
    <mergeCell ref="B218:M218"/>
    <mergeCell ref="C215:K215"/>
    <mergeCell ref="C216:K216"/>
    <mergeCell ref="B206:N206"/>
    <mergeCell ref="A212:N212"/>
    <mergeCell ref="B200:B201"/>
    <mergeCell ref="A199:N199"/>
    <mergeCell ref="N137:N138"/>
    <mergeCell ref="C37:J37"/>
    <mergeCell ref="X81:Y81"/>
    <mergeCell ref="T55:V55"/>
    <mergeCell ref="A30:N30"/>
    <mergeCell ref="A41:A42"/>
    <mergeCell ref="P27:R27"/>
    <mergeCell ref="P28:R28"/>
    <mergeCell ref="P40:R40"/>
    <mergeCell ref="C24:K24"/>
    <mergeCell ref="C28:K28"/>
    <mergeCell ref="C29:K29"/>
    <mergeCell ref="P55:R55"/>
    <mergeCell ref="C66:M66"/>
    <mergeCell ref="P54:R54"/>
    <mergeCell ref="P174:R174"/>
    <mergeCell ref="P199:R199"/>
    <mergeCell ref="B102:B103"/>
    <mergeCell ref="B109:B110"/>
    <mergeCell ref="A137:A138"/>
    <mergeCell ref="C132:F132"/>
    <mergeCell ref="A81:A82"/>
    <mergeCell ref="A102:A103"/>
    <mergeCell ref="B124:B125"/>
    <mergeCell ref="C168:K168"/>
    <mergeCell ref="C160:K160"/>
    <mergeCell ref="C161:K161"/>
    <mergeCell ref="C142:F142"/>
    <mergeCell ref="C139:F139"/>
    <mergeCell ref="C143:F143"/>
    <mergeCell ref="C144:F144"/>
    <mergeCell ref="E81:G81"/>
    <mergeCell ref="A124:A125"/>
    <mergeCell ref="A109:A110"/>
    <mergeCell ref="C162:K162"/>
    <mergeCell ref="P102:R102"/>
    <mergeCell ref="H94:I94"/>
    <mergeCell ref="L94:L95"/>
    <mergeCell ref="C102:C103"/>
    <mergeCell ref="P2:Y4"/>
    <mergeCell ref="T41:V41"/>
    <mergeCell ref="A18:N18"/>
    <mergeCell ref="M41:M42"/>
    <mergeCell ref="L55:L56"/>
    <mergeCell ref="M55:M56"/>
    <mergeCell ref="C55:C56"/>
    <mergeCell ref="N55:N56"/>
    <mergeCell ref="C25:M25"/>
    <mergeCell ref="C36:M36"/>
    <mergeCell ref="P10:R10"/>
    <mergeCell ref="P11:R11"/>
    <mergeCell ref="P14:R14"/>
    <mergeCell ref="A12:N13"/>
    <mergeCell ref="A14:N15"/>
    <mergeCell ref="A16:N16"/>
    <mergeCell ref="A28:A29"/>
    <mergeCell ref="P41:R41"/>
    <mergeCell ref="A55:A56"/>
    <mergeCell ref="A22:N22"/>
    <mergeCell ref="A10:N10"/>
    <mergeCell ref="T28:V28"/>
    <mergeCell ref="X20:Y20"/>
    <mergeCell ref="X28:Y28"/>
    <mergeCell ref="T160:V160"/>
    <mergeCell ref="P124:R124"/>
    <mergeCell ref="P101:R101"/>
    <mergeCell ref="P123:R123"/>
    <mergeCell ref="T94:V94"/>
    <mergeCell ref="T102:V102"/>
    <mergeCell ref="T109:V109"/>
    <mergeCell ref="P108:R108"/>
    <mergeCell ref="P109:R109"/>
    <mergeCell ref="P159:R159"/>
    <mergeCell ref="P160:R160"/>
    <mergeCell ref="P94:R94"/>
    <mergeCell ref="X213:Y213"/>
    <mergeCell ref="X200:Y200"/>
    <mergeCell ref="N174:N175"/>
    <mergeCell ref="A197:N197"/>
    <mergeCell ref="T213:V213"/>
    <mergeCell ref="N213:N214"/>
    <mergeCell ref="X174:Y174"/>
    <mergeCell ref="P212:R212"/>
    <mergeCell ref="P213:R213"/>
    <mergeCell ref="T174:V174"/>
    <mergeCell ref="A213:A214"/>
    <mergeCell ref="A200:A201"/>
    <mergeCell ref="P200:R200"/>
    <mergeCell ref="C179:K179"/>
    <mergeCell ref="C180:K180"/>
    <mergeCell ref="C181:K181"/>
    <mergeCell ref="C182:K182"/>
    <mergeCell ref="C183:K183"/>
    <mergeCell ref="C184:K184"/>
    <mergeCell ref="C185:K185"/>
    <mergeCell ref="C191:K191"/>
    <mergeCell ref="B213:B214"/>
    <mergeCell ref="C210:M210"/>
    <mergeCell ref="B203:N203"/>
    <mergeCell ref="T200:V200"/>
    <mergeCell ref="B123:N123"/>
    <mergeCell ref="T137:V137"/>
    <mergeCell ref="T20:V20"/>
    <mergeCell ref="X137:Y137"/>
    <mergeCell ref="X160:Y160"/>
    <mergeCell ref="B81:B82"/>
    <mergeCell ref="C138:F138"/>
    <mergeCell ref="E102:G102"/>
    <mergeCell ref="C126:F126"/>
    <mergeCell ref="C127:F127"/>
    <mergeCell ref="C133:F133"/>
    <mergeCell ref="N69:N70"/>
    <mergeCell ref="L41:L42"/>
    <mergeCell ref="P136:R136"/>
    <mergeCell ref="P137:R137"/>
    <mergeCell ref="X69:Y69"/>
    <mergeCell ref="P173:R173"/>
    <mergeCell ref="B41:B42"/>
    <mergeCell ref="B94:B95"/>
    <mergeCell ref="X109:Y109"/>
    <mergeCell ref="X124:Y124"/>
    <mergeCell ref="X94:Y94"/>
    <mergeCell ref="X102:Y102"/>
    <mergeCell ref="AC13:AE15"/>
    <mergeCell ref="T18:Y18"/>
    <mergeCell ref="P19:R19"/>
    <mergeCell ref="T81:V81"/>
    <mergeCell ref="T124:V124"/>
    <mergeCell ref="P81:R81"/>
    <mergeCell ref="P93:R93"/>
    <mergeCell ref="N81:N82"/>
    <mergeCell ref="L81:L82"/>
    <mergeCell ref="M81:M82"/>
    <mergeCell ref="N102:N103"/>
    <mergeCell ref="N124:N125"/>
    <mergeCell ref="N109:N110"/>
    <mergeCell ref="C99:M99"/>
    <mergeCell ref="M109:M110"/>
    <mergeCell ref="M102:M103"/>
    <mergeCell ref="C81:C82"/>
    <mergeCell ref="M94:M95"/>
    <mergeCell ref="E94:G94"/>
    <mergeCell ref="N94:N95"/>
    <mergeCell ref="X41:Y41"/>
    <mergeCell ref="X55:Y55"/>
    <mergeCell ref="P20:R20"/>
    <mergeCell ref="T69:V69"/>
    <mergeCell ref="B137:B138"/>
    <mergeCell ref="C125:F125"/>
    <mergeCell ref="H124:I124"/>
    <mergeCell ref="A160:A161"/>
    <mergeCell ref="P69:R69"/>
    <mergeCell ref="C78:M78"/>
    <mergeCell ref="C129:F129"/>
    <mergeCell ref="P80:R80"/>
    <mergeCell ref="P68:R68"/>
    <mergeCell ref="H81:I81"/>
    <mergeCell ref="C130:F130"/>
    <mergeCell ref="C69:C70"/>
    <mergeCell ref="C148:F148"/>
    <mergeCell ref="L102:L103"/>
    <mergeCell ref="C134:M134"/>
    <mergeCell ref="H109:I109"/>
    <mergeCell ref="E109:G109"/>
    <mergeCell ref="C106:M106"/>
    <mergeCell ref="C109:C110"/>
    <mergeCell ref="C141:F141"/>
    <mergeCell ref="C131:F131"/>
    <mergeCell ref="C119:M119"/>
    <mergeCell ref="L124:L125"/>
    <mergeCell ref="M124:M125"/>
    <mergeCell ref="L137:L138"/>
    <mergeCell ref="M137:M138"/>
    <mergeCell ref="H41:I41"/>
    <mergeCell ref="C41:C42"/>
    <mergeCell ref="E41:G41"/>
    <mergeCell ref="A39:N39"/>
    <mergeCell ref="A69:A70"/>
    <mergeCell ref="C20:K20"/>
    <mergeCell ref="C21:K21"/>
    <mergeCell ref="C23:K23"/>
    <mergeCell ref="B28:B29"/>
    <mergeCell ref="C31:K31"/>
    <mergeCell ref="C32:K32"/>
    <mergeCell ref="C33:K33"/>
    <mergeCell ref="C34:K34"/>
    <mergeCell ref="C35:K35"/>
    <mergeCell ref="E55:G55"/>
    <mergeCell ref="E69:G69"/>
    <mergeCell ref="A20:A21"/>
    <mergeCell ref="B20:B21"/>
    <mergeCell ref="A43:N43"/>
    <mergeCell ref="N20:N21"/>
    <mergeCell ref="N28:N29"/>
    <mergeCell ref="N41:N42"/>
    <mergeCell ref="C52:M52"/>
    <mergeCell ref="H55:I55"/>
    <mergeCell ref="C186:K186"/>
    <mergeCell ref="C187:K187"/>
    <mergeCell ref="C188:K188"/>
    <mergeCell ref="C189:K189"/>
    <mergeCell ref="C190:K190"/>
    <mergeCell ref="A174:A175"/>
    <mergeCell ref="C200:K200"/>
    <mergeCell ref="C178:K178"/>
    <mergeCell ref="A94:A95"/>
    <mergeCell ref="C147:F147"/>
    <mergeCell ref="A157:N157"/>
    <mergeCell ref="C151:M151"/>
    <mergeCell ref="B160:B161"/>
    <mergeCell ref="C137:F137"/>
    <mergeCell ref="H137:I137"/>
    <mergeCell ref="L109:L110"/>
    <mergeCell ref="C128:F128"/>
    <mergeCell ref="C124:F124"/>
    <mergeCell ref="C94:C95"/>
    <mergeCell ref="C163:K163"/>
    <mergeCell ref="C164:K164"/>
    <mergeCell ref="C165:K165"/>
    <mergeCell ref="C166:K166"/>
    <mergeCell ref="C169:K169"/>
    <mergeCell ref="C170:K170"/>
    <mergeCell ref="C171:K171"/>
    <mergeCell ref="C174:K174"/>
    <mergeCell ref="C175:K175"/>
    <mergeCell ref="C176:K176"/>
    <mergeCell ref="C177:K177"/>
    <mergeCell ref="B174:B175"/>
    <mergeCell ref="B55:B56"/>
    <mergeCell ref="C167:K167"/>
    <mergeCell ref="C146:F146"/>
    <mergeCell ref="C150:F150"/>
    <mergeCell ref="A153:M153"/>
    <mergeCell ref="A158:N158"/>
    <mergeCell ref="B69:B70"/>
    <mergeCell ref="H69:I69"/>
    <mergeCell ref="C91:M91"/>
    <mergeCell ref="L69:L70"/>
    <mergeCell ref="M69:M70"/>
    <mergeCell ref="N160:N161"/>
    <mergeCell ref="H102:I102"/>
    <mergeCell ref="C145:F145"/>
    <mergeCell ref="C140:F140"/>
    <mergeCell ref="A154:M154"/>
    <mergeCell ref="C149:F149"/>
  </mergeCells>
  <phoneticPr fontId="0" type="noConversion"/>
  <conditionalFormatting sqref="N195">
    <cfRule type="cellIs" dxfId="9" priority="1" operator="equal">
      <formula>""</formula>
    </cfRule>
    <cfRule type="cellIs" dxfId="8" priority="59" operator="lessThan">
      <formula>15%</formula>
    </cfRule>
    <cfRule type="cellIs" dxfId="7" priority="60" operator="greaterThan">
      <formula>25%</formula>
    </cfRule>
    <cfRule type="cellIs" dxfId="6" priority="63" operator="greaterThanOrEqual">
      <formula>0.15</formula>
    </cfRule>
    <cfRule type="cellIs" dxfId="5" priority="64" operator="lessThanOrEqual">
      <formula>0.25</formula>
    </cfRule>
  </conditionalFormatting>
  <conditionalFormatting sqref="N215">
    <cfRule type="expression" dxfId="4" priority="57">
      <formula>$N$215&gt;$N$153&gt;0*1</formula>
    </cfRule>
  </conditionalFormatting>
  <conditionalFormatting sqref="N216">
    <cfRule type="expression" dxfId="3" priority="58">
      <formula>$N$216&gt;$N$153*0.1</formula>
    </cfRule>
  </conditionalFormatting>
  <conditionalFormatting sqref="N218">
    <cfRule type="expression" dxfId="2" priority="54">
      <formula>$N$215/$N$153&gt;0.1</formula>
    </cfRule>
    <cfRule type="expression" dxfId="1" priority="55">
      <formula>$N$216/$N$153&gt;0.1</formula>
    </cfRule>
  </conditionalFormatting>
  <conditionalFormatting sqref="AH158">
    <cfRule type="expression" dxfId="0" priority="80">
      <formula>"($M$169+$M$190)&gt;(m152*0.5)"</formula>
    </cfRule>
  </conditionalFormatting>
  <dataValidations count="7">
    <dataValidation type="list" allowBlank="1" showInputMessage="1" showErrorMessage="1" errorTitle="Canadien / Non-Canadien" error="Veuillez choisir à partir de la liste déroulante" promptTitle="Origine des coûts" prompt="Veuillez préciser l'origine des coûts: Canadienne ou Non-Canadienne" sqref="M215:M216 M207:M209 M204:M205 M202 M23:M24 M44:M51 M71:M77 M162:M170 M139:M150 M126:M133 M31:M35 M104:M105 M96:M98 M83:M90 M111:M118 M57:M65 M176:M185 M191" xr:uid="{00000000-0002-0000-0100-000000000000}">
      <formula1>$M$264:$M$265</formula1>
    </dataValidation>
    <dataValidation type="list" allowBlank="1" showInputMessage="1" showErrorMessage="1" errorTitle="Interne, Apparenté, Externe" error="Veuillez choisir à partir de la liste déroulante" promptTitle="Répartition des coûts" prompt="Veuillez répartir les coûts selon qu'ils sont Interne, Apparenté ou Externe" sqref="L215:L216 L207:L209 L204:L205 L202 L23:L24 L44:L51 L71:L77 L162:L170 L139:L150 L126:L133 L31:L35 L104:L105 L96:L98 L83:L90 L111:L118 L57:L65 L176:L185 L191" xr:uid="{00000000-0002-0000-0100-000001000000}">
      <formula1>$L$264:$L$266</formula1>
    </dataValidation>
    <dataValidation type="list" allowBlank="1" showInputMessage="1" showErrorMessage="1" errorTitle="Hours, Days, Weeks" error="Please choose from the dropdown list" sqref="I139:I150 I71:I77 I45:I51 I104:I105 I111:I118 I57:I65 I83:I90 I96:I98 I126:I133" xr:uid="{00000000-0002-0000-0100-000002000000}">
      <formula1>$I$263:$I$268</formula1>
    </dataValidation>
    <dataValidation type="list" allowBlank="1" showInputMessage="1" showErrorMessage="1" errorTitle="Heures, Jours, Semaines, Fixe" error="Veuillez choisir à partir de la liste déroulante" sqref="I44" xr:uid="{00000000-0002-0000-0100-000003000000}">
      <formula1>$I$263:$I$268</formula1>
    </dataValidation>
    <dataValidation errorStyle="warning" allowBlank="1" showInputMessage="1" showErrorMessage="1" error="Les dépenses indiquées dans la section D (13 et 14) doivent totaliser minimalement 25% et maximalement 50% du sous-total B+C au devis" prompt="Les dépenses indiquées dans la section D (13 et 14) doivent totaliser minimalement 15% et maximalement 25% du sous-total B+C au devis" sqref="N195" xr:uid="{00000000-0002-0000-0100-000004000000}"/>
    <dataValidation type="list" allowBlank="1" showInputMessage="1" showErrorMessage="1" errorTitle="Canadien / Non-Canadien" error="Veuillez choisir à partir de la liste déroulante" promptTitle="Origine des coûts" prompt="Veuillez préciser l'origine des coûts: Canadienne ou Non-Canadienne" sqref="M186:M190" xr:uid="{5C33CF2F-6362-464E-A25D-6B2D74089266}">
      <formula1>$L$253:$L$254</formula1>
    </dataValidation>
    <dataValidation type="list" allowBlank="1" showInputMessage="1" showErrorMessage="1" errorTitle="Interne, Apparenté, Externe" error="Veuillez choisir à partir de la liste déroulante" promptTitle="Répartition des coûts" prompt="Veuillez répartir les coûts selon qu'ils sont Interne, Apparenté ou Externe" sqref="L186:L190" xr:uid="{62D394DA-5907-405B-A1AE-E73F546813B5}">
      <formula1>$K$253:$K$255</formula1>
    </dataValidation>
  </dataValidations>
  <printOptions horizontalCentered="1"/>
  <pageMargins left="0.25" right="0.25" top="0.75" bottom="0.75" header="0.3" footer="0.3"/>
  <pageSetup scale="51" firstPageNumber="3" fitToHeight="6" orientation="landscape" r:id="rId1"/>
  <rowBreaks count="2" manualBreakCount="2">
    <brk id="53" max="16383" man="1"/>
    <brk id="99" max="16383" man="1"/>
  </rowBreaks>
  <colBreaks count="1" manualBreakCount="1">
    <brk id="28" max="1048575" man="1"/>
  </colBreaks>
  <ignoredErrors>
    <ignoredError sqref="H44:H51 H57:H65 H77 H83:H90 H96:H98 H104:H105 H111:H118 H71:H75" formulaRange="1"/>
    <ignoredError sqref="A122 A198 A210 A19 A25 A27 A36 A40 A54 A52 A66 A78 A91 A93 A99 A101 A106 A108 A119 A134 A151 A171 A192" numberStoredAsText="1"/>
    <ignoredError sqref="H76" formula="1" formulaRange="1"/>
  </ignoredErrors>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4"/>
  <sheetViews>
    <sheetView showGridLines="0" zoomScaleNormal="100" workbookViewId="0">
      <pane xSplit="3" ySplit="9" topLeftCell="D10" activePane="bottomRight" state="frozen"/>
      <selection pane="topRight" activeCell="D1" sqref="D1"/>
      <selection pane="bottomLeft" activeCell="A9" sqref="A9"/>
      <selection pane="bottomRight" activeCell="H46" sqref="H46"/>
    </sheetView>
  </sheetViews>
  <sheetFormatPr baseColWidth="10" defaultColWidth="11.5546875" defaultRowHeight="15" x14ac:dyDescent="0.2"/>
  <cols>
    <col min="1" max="1" width="9.21875" customWidth="1"/>
    <col min="2" max="2" width="46" customWidth="1"/>
    <col min="3" max="3" width="10" customWidth="1"/>
    <col min="257" max="257" width="11.6640625" customWidth="1"/>
    <col min="258" max="258" width="46" customWidth="1"/>
    <col min="259" max="259" width="9.44140625" customWidth="1"/>
    <col min="513" max="513" width="11.6640625" customWidth="1"/>
    <col min="514" max="514" width="46" customWidth="1"/>
    <col min="515" max="515" width="9.44140625" customWidth="1"/>
    <col min="769" max="769" width="11.6640625" customWidth="1"/>
    <col min="770" max="770" width="46" customWidth="1"/>
    <col min="771" max="771" width="9.44140625" customWidth="1"/>
    <col min="1025" max="1025" width="11.6640625" customWidth="1"/>
    <col min="1026" max="1026" width="46" customWidth="1"/>
    <col min="1027" max="1027" width="9.44140625" customWidth="1"/>
    <col min="1281" max="1281" width="11.6640625" customWidth="1"/>
    <col min="1282" max="1282" width="46" customWidth="1"/>
    <col min="1283" max="1283" width="9.44140625" customWidth="1"/>
    <col min="1537" max="1537" width="11.6640625" customWidth="1"/>
    <col min="1538" max="1538" width="46" customWidth="1"/>
    <col min="1539" max="1539" width="9.44140625" customWidth="1"/>
    <col min="1793" max="1793" width="11.6640625" customWidth="1"/>
    <col min="1794" max="1794" width="46" customWidth="1"/>
    <col min="1795" max="1795" width="9.44140625" customWidth="1"/>
    <col min="2049" max="2049" width="11.6640625" customWidth="1"/>
    <col min="2050" max="2050" width="46" customWidth="1"/>
    <col min="2051" max="2051" width="9.44140625" customWidth="1"/>
    <col min="2305" max="2305" width="11.6640625" customWidth="1"/>
    <col min="2306" max="2306" width="46" customWidth="1"/>
    <col min="2307" max="2307" width="9.44140625" customWidth="1"/>
    <col min="2561" max="2561" width="11.6640625" customWidth="1"/>
    <col min="2562" max="2562" width="46" customWidth="1"/>
    <col min="2563" max="2563" width="9.44140625" customWidth="1"/>
    <col min="2817" max="2817" width="11.6640625" customWidth="1"/>
    <col min="2818" max="2818" width="46" customWidth="1"/>
    <col min="2819" max="2819" width="9.44140625" customWidth="1"/>
    <col min="3073" max="3073" width="11.6640625" customWidth="1"/>
    <col min="3074" max="3074" width="46" customWidth="1"/>
    <col min="3075" max="3075" width="9.44140625" customWidth="1"/>
    <col min="3329" max="3329" width="11.6640625" customWidth="1"/>
    <col min="3330" max="3330" width="46" customWidth="1"/>
    <col min="3331" max="3331" width="9.44140625" customWidth="1"/>
    <col min="3585" max="3585" width="11.6640625" customWidth="1"/>
    <col min="3586" max="3586" width="46" customWidth="1"/>
    <col min="3587" max="3587" width="9.44140625" customWidth="1"/>
    <col min="3841" max="3841" width="11.6640625" customWidth="1"/>
    <col min="3842" max="3842" width="46" customWidth="1"/>
    <col min="3843" max="3843" width="9.44140625" customWidth="1"/>
    <col min="4097" max="4097" width="11.6640625" customWidth="1"/>
    <col min="4098" max="4098" width="46" customWidth="1"/>
    <col min="4099" max="4099" width="9.44140625" customWidth="1"/>
    <col min="4353" max="4353" width="11.6640625" customWidth="1"/>
    <col min="4354" max="4354" width="46" customWidth="1"/>
    <col min="4355" max="4355" width="9.44140625" customWidth="1"/>
    <col min="4609" max="4609" width="11.6640625" customWidth="1"/>
    <col min="4610" max="4610" width="46" customWidth="1"/>
    <col min="4611" max="4611" width="9.44140625" customWidth="1"/>
    <col min="4865" max="4865" width="11.6640625" customWidth="1"/>
    <col min="4866" max="4866" width="46" customWidth="1"/>
    <col min="4867" max="4867" width="9.44140625" customWidth="1"/>
    <col min="5121" max="5121" width="11.6640625" customWidth="1"/>
    <col min="5122" max="5122" width="46" customWidth="1"/>
    <col min="5123" max="5123" width="9.44140625" customWidth="1"/>
    <col min="5377" max="5377" width="11.6640625" customWidth="1"/>
    <col min="5378" max="5378" width="46" customWidth="1"/>
    <col min="5379" max="5379" width="9.44140625" customWidth="1"/>
    <col min="5633" max="5633" width="11.6640625" customWidth="1"/>
    <col min="5634" max="5634" width="46" customWidth="1"/>
    <col min="5635" max="5635" width="9.44140625" customWidth="1"/>
    <col min="5889" max="5889" width="11.6640625" customWidth="1"/>
    <col min="5890" max="5890" width="46" customWidth="1"/>
    <col min="5891" max="5891" width="9.44140625" customWidth="1"/>
    <col min="6145" max="6145" width="11.6640625" customWidth="1"/>
    <col min="6146" max="6146" width="46" customWidth="1"/>
    <col min="6147" max="6147" width="9.44140625" customWidth="1"/>
    <col min="6401" max="6401" width="11.6640625" customWidth="1"/>
    <col min="6402" max="6402" width="46" customWidth="1"/>
    <col min="6403" max="6403" width="9.44140625" customWidth="1"/>
    <col min="6657" max="6657" width="11.6640625" customWidth="1"/>
    <col min="6658" max="6658" width="46" customWidth="1"/>
    <col min="6659" max="6659" width="9.44140625" customWidth="1"/>
    <col min="6913" max="6913" width="11.6640625" customWidth="1"/>
    <col min="6914" max="6914" width="46" customWidth="1"/>
    <col min="6915" max="6915" width="9.44140625" customWidth="1"/>
    <col min="7169" max="7169" width="11.6640625" customWidth="1"/>
    <col min="7170" max="7170" width="46" customWidth="1"/>
    <col min="7171" max="7171" width="9.44140625" customWidth="1"/>
    <col min="7425" max="7425" width="11.6640625" customWidth="1"/>
    <col min="7426" max="7426" width="46" customWidth="1"/>
    <col min="7427" max="7427" width="9.44140625" customWidth="1"/>
    <col min="7681" max="7681" width="11.6640625" customWidth="1"/>
    <col min="7682" max="7682" width="46" customWidth="1"/>
    <col min="7683" max="7683" width="9.44140625" customWidth="1"/>
    <col min="7937" max="7937" width="11.6640625" customWidth="1"/>
    <col min="7938" max="7938" width="46" customWidth="1"/>
    <col min="7939" max="7939" width="9.44140625" customWidth="1"/>
    <col min="8193" max="8193" width="11.6640625" customWidth="1"/>
    <col min="8194" max="8194" width="46" customWidth="1"/>
    <col min="8195" max="8195" width="9.44140625" customWidth="1"/>
    <col min="8449" max="8449" width="11.6640625" customWidth="1"/>
    <col min="8450" max="8450" width="46" customWidth="1"/>
    <col min="8451" max="8451" width="9.44140625" customWidth="1"/>
    <col min="8705" max="8705" width="11.6640625" customWidth="1"/>
    <col min="8706" max="8706" width="46" customWidth="1"/>
    <col min="8707" max="8707" width="9.44140625" customWidth="1"/>
    <col min="8961" max="8961" width="11.6640625" customWidth="1"/>
    <col min="8962" max="8962" width="46" customWidth="1"/>
    <col min="8963" max="8963" width="9.44140625" customWidth="1"/>
    <col min="9217" max="9217" width="11.6640625" customWidth="1"/>
    <col min="9218" max="9218" width="46" customWidth="1"/>
    <col min="9219" max="9219" width="9.44140625" customWidth="1"/>
    <col min="9473" max="9473" width="11.6640625" customWidth="1"/>
    <col min="9474" max="9474" width="46" customWidth="1"/>
    <col min="9475" max="9475" width="9.44140625" customWidth="1"/>
    <col min="9729" max="9729" width="11.6640625" customWidth="1"/>
    <col min="9730" max="9730" width="46" customWidth="1"/>
    <col min="9731" max="9731" width="9.44140625" customWidth="1"/>
    <col min="9985" max="9985" width="11.6640625" customWidth="1"/>
    <col min="9986" max="9986" width="46" customWidth="1"/>
    <col min="9987" max="9987" width="9.44140625" customWidth="1"/>
    <col min="10241" max="10241" width="11.6640625" customWidth="1"/>
    <col min="10242" max="10242" width="46" customWidth="1"/>
    <col min="10243" max="10243" width="9.44140625" customWidth="1"/>
    <col min="10497" max="10497" width="11.6640625" customWidth="1"/>
    <col min="10498" max="10498" width="46" customWidth="1"/>
    <col min="10499" max="10499" width="9.44140625" customWidth="1"/>
    <col min="10753" max="10753" width="11.6640625" customWidth="1"/>
    <col min="10754" max="10754" width="46" customWidth="1"/>
    <col min="10755" max="10755" width="9.44140625" customWidth="1"/>
    <col min="11009" max="11009" width="11.6640625" customWidth="1"/>
    <col min="11010" max="11010" width="46" customWidth="1"/>
    <col min="11011" max="11011" width="9.44140625" customWidth="1"/>
    <col min="11265" max="11265" width="11.6640625" customWidth="1"/>
    <col min="11266" max="11266" width="46" customWidth="1"/>
    <col min="11267" max="11267" width="9.44140625" customWidth="1"/>
    <col min="11521" max="11521" width="11.6640625" customWidth="1"/>
    <col min="11522" max="11522" width="46" customWidth="1"/>
    <col min="11523" max="11523" width="9.44140625" customWidth="1"/>
    <col min="11777" max="11777" width="11.6640625" customWidth="1"/>
    <col min="11778" max="11778" width="46" customWidth="1"/>
    <col min="11779" max="11779" width="9.44140625" customWidth="1"/>
    <col min="12033" max="12033" width="11.6640625" customWidth="1"/>
    <col min="12034" max="12034" width="46" customWidth="1"/>
    <col min="12035" max="12035" width="9.44140625" customWidth="1"/>
    <col min="12289" max="12289" width="11.6640625" customWidth="1"/>
    <col min="12290" max="12290" width="46" customWidth="1"/>
    <col min="12291" max="12291" width="9.44140625" customWidth="1"/>
    <col min="12545" max="12545" width="11.6640625" customWidth="1"/>
    <col min="12546" max="12546" width="46" customWidth="1"/>
    <col min="12547" max="12547" width="9.44140625" customWidth="1"/>
    <col min="12801" max="12801" width="11.6640625" customWidth="1"/>
    <col min="12802" max="12802" width="46" customWidth="1"/>
    <col min="12803" max="12803" width="9.44140625" customWidth="1"/>
    <col min="13057" max="13057" width="11.6640625" customWidth="1"/>
    <col min="13058" max="13058" width="46" customWidth="1"/>
    <col min="13059" max="13059" width="9.44140625" customWidth="1"/>
    <col min="13313" max="13313" width="11.6640625" customWidth="1"/>
    <col min="13314" max="13314" width="46" customWidth="1"/>
    <col min="13315" max="13315" width="9.44140625" customWidth="1"/>
    <col min="13569" max="13569" width="11.6640625" customWidth="1"/>
    <col min="13570" max="13570" width="46" customWidth="1"/>
    <col min="13571" max="13571" width="9.44140625" customWidth="1"/>
    <col min="13825" max="13825" width="11.6640625" customWidth="1"/>
    <col min="13826" max="13826" width="46" customWidth="1"/>
    <col min="13827" max="13827" width="9.44140625" customWidth="1"/>
    <col min="14081" max="14081" width="11.6640625" customWidth="1"/>
    <col min="14082" max="14082" width="46" customWidth="1"/>
    <col min="14083" max="14083" width="9.44140625" customWidth="1"/>
    <col min="14337" max="14337" width="11.6640625" customWidth="1"/>
    <col min="14338" max="14338" width="46" customWidth="1"/>
    <col min="14339" max="14339" width="9.44140625" customWidth="1"/>
    <col min="14593" max="14593" width="11.6640625" customWidth="1"/>
    <col min="14594" max="14594" width="46" customWidth="1"/>
    <col min="14595" max="14595" width="9.44140625" customWidth="1"/>
    <col min="14849" max="14849" width="11.6640625" customWidth="1"/>
    <col min="14850" max="14850" width="46" customWidth="1"/>
    <col min="14851" max="14851" width="9.44140625" customWidth="1"/>
    <col min="15105" max="15105" width="11.6640625" customWidth="1"/>
    <col min="15106" max="15106" width="46" customWidth="1"/>
    <col min="15107" max="15107" width="9.44140625" customWidth="1"/>
    <col min="15361" max="15361" width="11.6640625" customWidth="1"/>
    <col min="15362" max="15362" width="46" customWidth="1"/>
    <col min="15363" max="15363" width="9.44140625" customWidth="1"/>
    <col min="15617" max="15617" width="11.6640625" customWidth="1"/>
    <col min="15618" max="15618" width="46" customWidth="1"/>
    <col min="15619" max="15619" width="9.44140625" customWidth="1"/>
    <col min="15873" max="15873" width="11.6640625" customWidth="1"/>
    <col min="15874" max="15874" width="46" customWidth="1"/>
    <col min="15875" max="15875" width="9.44140625" customWidth="1"/>
    <col min="16129" max="16129" width="11.6640625" customWidth="1"/>
    <col min="16130" max="16130" width="46" customWidth="1"/>
    <col min="16131" max="16131" width="9.44140625" customWidth="1"/>
  </cols>
  <sheetData>
    <row r="1" spans="1:16" x14ac:dyDescent="0.2">
      <c r="A1" s="143"/>
      <c r="B1" s="143"/>
      <c r="C1" s="143"/>
      <c r="D1" s="143"/>
      <c r="E1" s="143"/>
      <c r="F1" s="143"/>
      <c r="G1" s="143"/>
      <c r="H1" s="143"/>
      <c r="I1" s="143"/>
      <c r="J1" s="143"/>
      <c r="K1" s="143"/>
      <c r="L1" s="143"/>
      <c r="M1" s="143"/>
      <c r="N1" s="143"/>
      <c r="O1" s="143"/>
      <c r="P1" s="143"/>
    </row>
    <row r="2" spans="1:16" ht="15.75" x14ac:dyDescent="0.2">
      <c r="A2" s="1"/>
      <c r="B2" s="1"/>
      <c r="C2" s="1"/>
      <c r="D2" s="1"/>
      <c r="E2" s="1"/>
      <c r="F2" s="1"/>
      <c r="G2" s="1"/>
      <c r="H2" s="1"/>
      <c r="I2" s="1"/>
      <c r="J2" s="1"/>
      <c r="K2" s="1"/>
      <c r="L2" s="1"/>
      <c r="M2" s="1"/>
      <c r="N2" s="1"/>
      <c r="O2" s="1"/>
      <c r="P2" s="49" t="s">
        <v>363</v>
      </c>
    </row>
    <row r="3" spans="1:16" ht="15.75" x14ac:dyDescent="0.2">
      <c r="A3" s="1"/>
      <c r="B3" s="1"/>
      <c r="C3" s="1"/>
      <c r="D3" s="1"/>
      <c r="E3" s="1"/>
      <c r="F3" s="1"/>
      <c r="G3" s="1"/>
      <c r="H3" s="1"/>
      <c r="I3" s="1"/>
      <c r="J3" s="1"/>
      <c r="K3" s="1"/>
      <c r="L3" s="1"/>
      <c r="M3" s="1"/>
      <c r="N3" s="1"/>
      <c r="O3" s="1"/>
      <c r="P3" s="49" t="s">
        <v>383</v>
      </c>
    </row>
    <row r="4" spans="1:16" ht="15.75" x14ac:dyDescent="0.2">
      <c r="A4" s="1"/>
      <c r="C4" s="147" t="s">
        <v>1</v>
      </c>
      <c r="D4" s="241" t="str">
        <f>Détail!D4</f>
        <v>-</v>
      </c>
      <c r="E4" s="283"/>
      <c r="F4" s="283"/>
      <c r="G4" s="246"/>
      <c r="H4" s="1"/>
      <c r="I4" s="1"/>
      <c r="J4" s="1"/>
      <c r="K4" s="1"/>
      <c r="L4" s="1"/>
      <c r="M4" s="1"/>
      <c r="N4" s="1"/>
      <c r="O4" s="1"/>
      <c r="P4" s="49" t="s">
        <v>329</v>
      </c>
    </row>
    <row r="5" spans="1:16" ht="15.75" x14ac:dyDescent="0.2">
      <c r="A5" s="1"/>
      <c r="C5" s="147" t="s">
        <v>381</v>
      </c>
      <c r="D5" s="241" t="str">
        <f>Détail!D5</f>
        <v>-</v>
      </c>
      <c r="E5" s="283"/>
      <c r="F5" s="283"/>
      <c r="G5" s="246"/>
      <c r="H5" s="1"/>
      <c r="I5" s="1"/>
      <c r="J5" s="1"/>
      <c r="K5" s="1"/>
      <c r="L5" s="1"/>
      <c r="M5" s="1"/>
      <c r="N5" s="1"/>
      <c r="O5" s="1"/>
      <c r="P5" s="49"/>
    </row>
    <row r="6" spans="1:16" ht="15.75" x14ac:dyDescent="0.25">
      <c r="A6" s="1"/>
      <c r="C6" s="147" t="s">
        <v>3</v>
      </c>
      <c r="D6" s="242" t="str">
        <f>Détail!D6</f>
        <v>-</v>
      </c>
      <c r="E6" s="284"/>
      <c r="F6" s="284"/>
      <c r="G6" s="287"/>
      <c r="H6" s="1"/>
      <c r="I6" s="1"/>
      <c r="J6" s="1"/>
      <c r="K6" s="1"/>
      <c r="L6" s="1"/>
      <c r="M6" s="1"/>
      <c r="N6" s="1"/>
      <c r="O6" s="1"/>
      <c r="P6" s="146"/>
    </row>
    <row r="7" spans="1:16" ht="15.75" x14ac:dyDescent="0.25">
      <c r="A7" s="1"/>
      <c r="B7" s="1"/>
      <c r="C7" s="1"/>
      <c r="D7" s="1"/>
      <c r="E7" s="1"/>
      <c r="F7" s="1"/>
      <c r="G7" s="1"/>
      <c r="H7" s="1"/>
      <c r="I7" s="1"/>
      <c r="J7" s="1"/>
      <c r="K7" s="1"/>
      <c r="L7" s="1"/>
      <c r="M7" s="1"/>
      <c r="N7" s="1"/>
      <c r="O7" s="1"/>
      <c r="P7" s="146"/>
    </row>
    <row r="8" spans="1:16" ht="15" customHeight="1" x14ac:dyDescent="0.2">
      <c r="A8" s="457" t="s">
        <v>304</v>
      </c>
      <c r="B8" s="458" t="s">
        <v>305</v>
      </c>
      <c r="C8" s="459" t="s">
        <v>306</v>
      </c>
      <c r="D8" s="86" t="s">
        <v>307</v>
      </c>
      <c r="E8" s="86" t="s">
        <v>307</v>
      </c>
      <c r="F8" s="86" t="s">
        <v>307</v>
      </c>
      <c r="G8" s="86" t="s">
        <v>307</v>
      </c>
      <c r="H8" s="86" t="s">
        <v>307</v>
      </c>
      <c r="I8" s="86" t="s">
        <v>307</v>
      </c>
      <c r="J8" s="86" t="s">
        <v>307</v>
      </c>
      <c r="K8" s="86" t="s">
        <v>307</v>
      </c>
      <c r="L8" s="86" t="s">
        <v>307</v>
      </c>
      <c r="M8" s="86" t="s">
        <v>307</v>
      </c>
      <c r="N8" s="86" t="s">
        <v>307</v>
      </c>
      <c r="O8" s="86" t="s">
        <v>307</v>
      </c>
      <c r="P8" s="455" t="s">
        <v>9</v>
      </c>
    </row>
    <row r="9" spans="1:16" x14ac:dyDescent="0.2">
      <c r="A9" s="457"/>
      <c r="B9" s="458"/>
      <c r="C9" s="460"/>
      <c r="D9" s="86" t="s">
        <v>308</v>
      </c>
      <c r="E9" s="86" t="s">
        <v>308</v>
      </c>
      <c r="F9" s="86" t="s">
        <v>308</v>
      </c>
      <c r="G9" s="86" t="s">
        <v>308</v>
      </c>
      <c r="H9" s="86" t="s">
        <v>308</v>
      </c>
      <c r="I9" s="86" t="s">
        <v>308</v>
      </c>
      <c r="J9" s="86" t="s">
        <v>308</v>
      </c>
      <c r="K9" s="86" t="s">
        <v>308</v>
      </c>
      <c r="L9" s="86" t="s">
        <v>308</v>
      </c>
      <c r="M9" s="86" t="s">
        <v>308</v>
      </c>
      <c r="N9" s="86" t="s">
        <v>308</v>
      </c>
      <c r="O9" s="86" t="s">
        <v>308</v>
      </c>
      <c r="P9" s="456"/>
    </row>
    <row r="10" spans="1:16" ht="15.75" x14ac:dyDescent="0.25">
      <c r="A10" s="87"/>
      <c r="B10" s="169" t="s">
        <v>309</v>
      </c>
      <c r="C10" s="88"/>
      <c r="D10" s="88"/>
      <c r="E10" s="88"/>
      <c r="F10" s="88"/>
      <c r="G10" s="88"/>
      <c r="H10" s="88"/>
      <c r="I10" s="88"/>
      <c r="J10" s="88"/>
      <c r="K10" s="88"/>
      <c r="L10" s="88"/>
      <c r="M10" s="88"/>
      <c r="N10" s="88"/>
      <c r="O10" s="88"/>
      <c r="P10" s="88"/>
    </row>
    <row r="11" spans="1:16" x14ac:dyDescent="0.2">
      <c r="A11" s="195" t="s">
        <v>310</v>
      </c>
      <c r="B11" s="169"/>
      <c r="C11" s="88"/>
      <c r="D11" s="88"/>
      <c r="E11" s="88"/>
      <c r="F11" s="88"/>
      <c r="G11" s="88"/>
      <c r="H11" s="88"/>
      <c r="I11" s="88"/>
      <c r="J11" s="88"/>
      <c r="K11" s="88"/>
      <c r="L11" s="88"/>
      <c r="M11" s="88"/>
      <c r="N11" s="88"/>
      <c r="O11" s="88"/>
      <c r="P11" s="88"/>
    </row>
    <row r="12" spans="1:16" x14ac:dyDescent="0.2">
      <c r="A12" s="89" t="s">
        <v>15</v>
      </c>
      <c r="B12" s="90" t="s">
        <v>54</v>
      </c>
      <c r="C12" s="211">
        <f>Détail!N25</f>
        <v>0</v>
      </c>
      <c r="D12" s="211">
        <v>0</v>
      </c>
      <c r="E12" s="211">
        <v>0</v>
      </c>
      <c r="F12" s="211">
        <v>0</v>
      </c>
      <c r="G12" s="211">
        <v>0</v>
      </c>
      <c r="H12" s="211">
        <v>0</v>
      </c>
      <c r="I12" s="211">
        <v>0</v>
      </c>
      <c r="J12" s="211">
        <v>0</v>
      </c>
      <c r="K12" s="211">
        <v>0</v>
      </c>
      <c r="L12" s="211">
        <v>0</v>
      </c>
      <c r="M12" s="211">
        <v>0</v>
      </c>
      <c r="N12" s="211">
        <v>0</v>
      </c>
      <c r="O12" s="211">
        <v>0</v>
      </c>
      <c r="P12" s="211">
        <f>SUM(D12:O12)</f>
        <v>0</v>
      </c>
    </row>
    <row r="13" spans="1:16" x14ac:dyDescent="0.2">
      <c r="A13" s="89" t="s">
        <v>16</v>
      </c>
      <c r="B13" s="90" t="s">
        <v>65</v>
      </c>
      <c r="C13" s="211">
        <f>Détail!N36</f>
        <v>0</v>
      </c>
      <c r="D13" s="211">
        <v>0</v>
      </c>
      <c r="E13" s="211">
        <v>0</v>
      </c>
      <c r="F13" s="211">
        <v>0</v>
      </c>
      <c r="G13" s="211">
        <v>0</v>
      </c>
      <c r="H13" s="211">
        <v>0</v>
      </c>
      <c r="I13" s="211">
        <v>0</v>
      </c>
      <c r="J13" s="211">
        <v>0</v>
      </c>
      <c r="K13" s="211">
        <v>0</v>
      </c>
      <c r="L13" s="211">
        <v>0</v>
      </c>
      <c r="M13" s="211">
        <v>0</v>
      </c>
      <c r="N13" s="211">
        <v>0</v>
      </c>
      <c r="O13" s="211">
        <v>0</v>
      </c>
      <c r="P13" s="211">
        <f>SUM(D13:O13)</f>
        <v>0</v>
      </c>
    </row>
    <row r="14" spans="1:16" x14ac:dyDescent="0.2">
      <c r="A14" s="92"/>
      <c r="B14" s="93" t="s">
        <v>17</v>
      </c>
      <c r="C14" s="212">
        <f t="shared" ref="C14:P14" si="0">SUM(C12:C13)</f>
        <v>0</v>
      </c>
      <c r="D14" s="211">
        <f t="shared" si="0"/>
        <v>0</v>
      </c>
      <c r="E14" s="211">
        <f t="shared" si="0"/>
        <v>0</v>
      </c>
      <c r="F14" s="211">
        <f t="shared" si="0"/>
        <v>0</v>
      </c>
      <c r="G14" s="211">
        <f t="shared" si="0"/>
        <v>0</v>
      </c>
      <c r="H14" s="211">
        <f t="shared" si="0"/>
        <v>0</v>
      </c>
      <c r="I14" s="211">
        <f t="shared" si="0"/>
        <v>0</v>
      </c>
      <c r="J14" s="211">
        <f t="shared" si="0"/>
        <v>0</v>
      </c>
      <c r="K14" s="211">
        <f t="shared" si="0"/>
        <v>0</v>
      </c>
      <c r="L14" s="211">
        <f t="shared" si="0"/>
        <v>0</v>
      </c>
      <c r="M14" s="211">
        <f t="shared" si="0"/>
        <v>0</v>
      </c>
      <c r="N14" s="211">
        <f t="shared" si="0"/>
        <v>0</v>
      </c>
      <c r="O14" s="211">
        <f t="shared" si="0"/>
        <v>0</v>
      </c>
      <c r="P14" s="211">
        <f t="shared" si="0"/>
        <v>0</v>
      </c>
    </row>
    <row r="15" spans="1:16" x14ac:dyDescent="0.2">
      <c r="A15" s="92"/>
      <c r="B15" s="93"/>
      <c r="C15" s="212"/>
      <c r="D15" s="211"/>
      <c r="E15" s="211"/>
      <c r="F15" s="211"/>
      <c r="G15" s="211"/>
      <c r="H15" s="211"/>
      <c r="I15" s="211"/>
      <c r="J15" s="211"/>
      <c r="K15" s="211"/>
      <c r="L15" s="211"/>
      <c r="M15" s="211"/>
      <c r="N15" s="211"/>
      <c r="O15" s="211"/>
      <c r="P15" s="211"/>
    </row>
    <row r="16" spans="1:16" x14ac:dyDescent="0.2">
      <c r="A16" s="196" t="s">
        <v>311</v>
      </c>
      <c r="B16" s="90"/>
      <c r="C16" s="213"/>
      <c r="D16" s="213"/>
      <c r="E16" s="213"/>
      <c r="F16" s="213"/>
      <c r="G16" s="213"/>
      <c r="H16" s="213"/>
      <c r="I16" s="213"/>
      <c r="J16" s="213"/>
      <c r="K16" s="213"/>
      <c r="L16" s="213"/>
      <c r="M16" s="213"/>
      <c r="N16" s="213"/>
      <c r="O16" s="213"/>
      <c r="P16" s="213"/>
    </row>
    <row r="17" spans="1:16" x14ac:dyDescent="0.2">
      <c r="A17" s="91" t="s">
        <v>18</v>
      </c>
      <c r="B17" s="90" t="s">
        <v>312</v>
      </c>
      <c r="C17" s="213">
        <f>Détail!N52</f>
        <v>0</v>
      </c>
      <c r="D17" s="213">
        <v>0</v>
      </c>
      <c r="E17" s="213">
        <v>0</v>
      </c>
      <c r="F17" s="213">
        <v>0</v>
      </c>
      <c r="G17" s="213">
        <v>0</v>
      </c>
      <c r="H17" s="213">
        <v>0</v>
      </c>
      <c r="I17" s="213">
        <v>0</v>
      </c>
      <c r="J17" s="213">
        <v>0</v>
      </c>
      <c r="K17" s="213">
        <v>0</v>
      </c>
      <c r="L17" s="213">
        <v>0</v>
      </c>
      <c r="M17" s="213">
        <v>0</v>
      </c>
      <c r="N17" s="213">
        <v>0</v>
      </c>
      <c r="O17" s="213">
        <v>0</v>
      </c>
      <c r="P17" s="213">
        <f t="shared" ref="P17:P23" si="1">SUM(D17:O17)</f>
        <v>0</v>
      </c>
    </row>
    <row r="18" spans="1:16" x14ac:dyDescent="0.2">
      <c r="A18" s="91" t="s">
        <v>19</v>
      </c>
      <c r="B18" s="90" t="s">
        <v>111</v>
      </c>
      <c r="C18" s="213">
        <f>Détail!N66</f>
        <v>0</v>
      </c>
      <c r="D18" s="213">
        <v>0</v>
      </c>
      <c r="E18" s="213">
        <v>0</v>
      </c>
      <c r="F18" s="213">
        <v>0</v>
      </c>
      <c r="G18" s="213">
        <v>0</v>
      </c>
      <c r="H18" s="213">
        <v>0</v>
      </c>
      <c r="I18" s="213">
        <v>0</v>
      </c>
      <c r="J18" s="213">
        <v>0</v>
      </c>
      <c r="K18" s="213">
        <v>0</v>
      </c>
      <c r="L18" s="213">
        <v>0</v>
      </c>
      <c r="M18" s="213">
        <v>0</v>
      </c>
      <c r="N18" s="213">
        <v>0</v>
      </c>
      <c r="O18" s="213">
        <v>0</v>
      </c>
      <c r="P18" s="213">
        <f t="shared" si="1"/>
        <v>0</v>
      </c>
    </row>
    <row r="19" spans="1:16" x14ac:dyDescent="0.2">
      <c r="A19" s="91" t="s">
        <v>20</v>
      </c>
      <c r="B19" s="90" t="s">
        <v>129</v>
      </c>
      <c r="C19" s="213">
        <f>Détail!N78</f>
        <v>0</v>
      </c>
      <c r="D19" s="213">
        <v>0</v>
      </c>
      <c r="E19" s="213">
        <v>0</v>
      </c>
      <c r="F19" s="213">
        <v>0</v>
      </c>
      <c r="G19" s="213">
        <v>0</v>
      </c>
      <c r="H19" s="213">
        <v>0</v>
      </c>
      <c r="I19" s="213">
        <v>0</v>
      </c>
      <c r="J19" s="213">
        <v>0</v>
      </c>
      <c r="K19" s="213">
        <v>0</v>
      </c>
      <c r="L19" s="213">
        <v>0</v>
      </c>
      <c r="M19" s="213">
        <v>0</v>
      </c>
      <c r="N19" s="213">
        <v>0</v>
      </c>
      <c r="O19" s="213">
        <v>0</v>
      </c>
      <c r="P19" s="213">
        <f t="shared" si="1"/>
        <v>0</v>
      </c>
    </row>
    <row r="20" spans="1:16" x14ac:dyDescent="0.2">
      <c r="A20" s="91" t="s">
        <v>21</v>
      </c>
      <c r="B20" s="90" t="s">
        <v>142</v>
      </c>
      <c r="C20" s="213">
        <f>Détail!N91</f>
        <v>0</v>
      </c>
      <c r="D20" s="213">
        <v>0</v>
      </c>
      <c r="E20" s="213">
        <v>0</v>
      </c>
      <c r="F20" s="213">
        <v>0</v>
      </c>
      <c r="G20" s="213">
        <v>0</v>
      </c>
      <c r="H20" s="213">
        <v>0</v>
      </c>
      <c r="I20" s="213">
        <v>0</v>
      </c>
      <c r="J20" s="213">
        <v>0</v>
      </c>
      <c r="K20" s="213">
        <v>0</v>
      </c>
      <c r="L20" s="213">
        <v>0</v>
      </c>
      <c r="M20" s="213">
        <v>0</v>
      </c>
      <c r="N20" s="213">
        <v>0</v>
      </c>
      <c r="O20" s="213">
        <v>0</v>
      </c>
      <c r="P20" s="213">
        <f t="shared" si="1"/>
        <v>0</v>
      </c>
    </row>
    <row r="21" spans="1:16" x14ac:dyDescent="0.2">
      <c r="A21" s="91" t="s">
        <v>22</v>
      </c>
      <c r="B21" s="90" t="s">
        <v>159</v>
      </c>
      <c r="C21" s="213">
        <f>Détail!N99</f>
        <v>0</v>
      </c>
      <c r="D21" s="213">
        <v>0</v>
      </c>
      <c r="E21" s="213">
        <v>0</v>
      </c>
      <c r="F21" s="213">
        <v>0</v>
      </c>
      <c r="G21" s="213">
        <v>0</v>
      </c>
      <c r="H21" s="213">
        <v>0</v>
      </c>
      <c r="I21" s="213">
        <v>0</v>
      </c>
      <c r="J21" s="213">
        <v>0</v>
      </c>
      <c r="K21" s="213">
        <v>0</v>
      </c>
      <c r="L21" s="213">
        <v>0</v>
      </c>
      <c r="M21" s="213">
        <v>0</v>
      </c>
      <c r="N21" s="213">
        <v>0</v>
      </c>
      <c r="O21" s="213">
        <v>0</v>
      </c>
      <c r="P21" s="213">
        <f t="shared" si="1"/>
        <v>0</v>
      </c>
    </row>
    <row r="22" spans="1:16" x14ac:dyDescent="0.2">
      <c r="A22" s="91" t="s">
        <v>23</v>
      </c>
      <c r="B22" s="90" t="s">
        <v>166</v>
      </c>
      <c r="C22" s="213">
        <f>Détail!N106</f>
        <v>0</v>
      </c>
      <c r="D22" s="213">
        <v>0</v>
      </c>
      <c r="E22" s="213">
        <v>0</v>
      </c>
      <c r="F22" s="213">
        <v>0</v>
      </c>
      <c r="G22" s="213">
        <v>0</v>
      </c>
      <c r="H22" s="213">
        <v>0</v>
      </c>
      <c r="I22" s="213">
        <v>0</v>
      </c>
      <c r="J22" s="213">
        <v>0</v>
      </c>
      <c r="K22" s="213">
        <v>0</v>
      </c>
      <c r="L22" s="213">
        <v>0</v>
      </c>
      <c r="M22" s="213">
        <v>0</v>
      </c>
      <c r="N22" s="213">
        <v>0</v>
      </c>
      <c r="O22" s="213">
        <v>0</v>
      </c>
      <c r="P22" s="213">
        <f t="shared" si="1"/>
        <v>0</v>
      </c>
    </row>
    <row r="23" spans="1:16" x14ac:dyDescent="0.2">
      <c r="A23" s="92">
        <v>10</v>
      </c>
      <c r="B23" s="90" t="s">
        <v>171</v>
      </c>
      <c r="C23" s="213">
        <f>Détail!N119</f>
        <v>0</v>
      </c>
      <c r="D23" s="213">
        <v>0</v>
      </c>
      <c r="E23" s="213">
        <v>0</v>
      </c>
      <c r="F23" s="213">
        <v>0</v>
      </c>
      <c r="G23" s="213">
        <v>0</v>
      </c>
      <c r="H23" s="213">
        <v>0</v>
      </c>
      <c r="I23" s="213">
        <v>0</v>
      </c>
      <c r="J23" s="213">
        <v>0</v>
      </c>
      <c r="K23" s="213">
        <v>0</v>
      </c>
      <c r="L23" s="213">
        <v>0</v>
      </c>
      <c r="M23" s="213">
        <v>0</v>
      </c>
      <c r="N23" s="213">
        <v>0</v>
      </c>
      <c r="O23" s="213">
        <v>0</v>
      </c>
      <c r="P23" s="213">
        <f t="shared" si="1"/>
        <v>0</v>
      </c>
    </row>
    <row r="24" spans="1:16" x14ac:dyDescent="0.2">
      <c r="A24" s="94"/>
      <c r="B24" s="93" t="s">
        <v>25</v>
      </c>
      <c r="C24" s="214">
        <f>SUM(C17:C23)</f>
        <v>0</v>
      </c>
      <c r="D24" s="213">
        <f t="shared" ref="D24:O24" si="2">SUM(D17:D23)</f>
        <v>0</v>
      </c>
      <c r="E24" s="213">
        <f t="shared" si="2"/>
        <v>0</v>
      </c>
      <c r="F24" s="213">
        <f t="shared" si="2"/>
        <v>0</v>
      </c>
      <c r="G24" s="213">
        <f t="shared" si="2"/>
        <v>0</v>
      </c>
      <c r="H24" s="213">
        <f t="shared" si="2"/>
        <v>0</v>
      </c>
      <c r="I24" s="213">
        <f t="shared" si="2"/>
        <v>0</v>
      </c>
      <c r="J24" s="213">
        <f t="shared" si="2"/>
        <v>0</v>
      </c>
      <c r="K24" s="213">
        <f t="shared" si="2"/>
        <v>0</v>
      </c>
      <c r="L24" s="213">
        <f t="shared" si="2"/>
        <v>0</v>
      </c>
      <c r="M24" s="213">
        <f t="shared" si="2"/>
        <v>0</v>
      </c>
      <c r="N24" s="213">
        <f t="shared" si="2"/>
        <v>0</v>
      </c>
      <c r="O24" s="213">
        <f t="shared" si="2"/>
        <v>0</v>
      </c>
      <c r="P24" s="213">
        <f>SUM(P17:P23)</f>
        <v>0</v>
      </c>
    </row>
    <row r="25" spans="1:16" x14ac:dyDescent="0.2">
      <c r="A25" s="94"/>
      <c r="B25" s="93"/>
      <c r="C25" s="214"/>
      <c r="D25" s="213"/>
      <c r="E25" s="213"/>
      <c r="F25" s="213"/>
      <c r="G25" s="213"/>
      <c r="H25" s="213"/>
      <c r="I25" s="213"/>
      <c r="J25" s="213"/>
      <c r="K25" s="213"/>
      <c r="L25" s="213"/>
      <c r="M25" s="213"/>
      <c r="N25" s="213"/>
      <c r="O25" s="213"/>
      <c r="P25" s="213"/>
    </row>
    <row r="26" spans="1:16" x14ac:dyDescent="0.2">
      <c r="A26" s="197" t="s">
        <v>313</v>
      </c>
      <c r="B26" s="90"/>
      <c r="C26" s="213"/>
      <c r="D26" s="213"/>
      <c r="E26" s="213"/>
      <c r="F26" s="213"/>
      <c r="G26" s="213"/>
      <c r="H26" s="213"/>
      <c r="I26" s="213"/>
      <c r="J26" s="213"/>
      <c r="K26" s="213"/>
      <c r="L26" s="213"/>
      <c r="M26" s="213"/>
      <c r="N26" s="213"/>
      <c r="O26" s="213"/>
      <c r="P26" s="213"/>
    </row>
    <row r="27" spans="1:16" x14ac:dyDescent="0.2">
      <c r="A27" s="92">
        <v>11</v>
      </c>
      <c r="B27" s="90" t="s">
        <v>188</v>
      </c>
      <c r="C27" s="213">
        <f>Détail!N134</f>
        <v>0</v>
      </c>
      <c r="D27" s="213">
        <v>0</v>
      </c>
      <c r="E27" s="213">
        <v>0</v>
      </c>
      <c r="F27" s="213">
        <v>0</v>
      </c>
      <c r="G27" s="213">
        <v>0</v>
      </c>
      <c r="H27" s="213">
        <v>0</v>
      </c>
      <c r="I27" s="213">
        <v>0</v>
      </c>
      <c r="J27" s="213">
        <v>0</v>
      </c>
      <c r="K27" s="213">
        <v>0</v>
      </c>
      <c r="L27" s="213">
        <v>0</v>
      </c>
      <c r="M27" s="213">
        <v>0</v>
      </c>
      <c r="N27" s="213">
        <v>0</v>
      </c>
      <c r="O27" s="213">
        <v>0</v>
      </c>
      <c r="P27" s="213">
        <f>SUM(D27:O27)</f>
        <v>0</v>
      </c>
    </row>
    <row r="28" spans="1:16" x14ac:dyDescent="0.2">
      <c r="A28" s="92">
        <v>12</v>
      </c>
      <c r="B28" s="90" t="s">
        <v>314</v>
      </c>
      <c r="C28" s="213">
        <f>Détail!N151</f>
        <v>0</v>
      </c>
      <c r="D28" s="213">
        <v>0</v>
      </c>
      <c r="E28" s="213">
        <v>0</v>
      </c>
      <c r="F28" s="213">
        <v>0</v>
      </c>
      <c r="G28" s="213">
        <v>0</v>
      </c>
      <c r="H28" s="213">
        <v>0</v>
      </c>
      <c r="I28" s="213">
        <v>0</v>
      </c>
      <c r="J28" s="213">
        <v>0</v>
      </c>
      <c r="K28" s="213">
        <v>0</v>
      </c>
      <c r="L28" s="213">
        <v>0</v>
      </c>
      <c r="M28" s="213">
        <v>0</v>
      </c>
      <c r="N28" s="213">
        <v>0</v>
      </c>
      <c r="O28" s="213">
        <v>0</v>
      </c>
      <c r="P28" s="213">
        <f>SUM(D28:O28)</f>
        <v>0</v>
      </c>
    </row>
    <row r="29" spans="1:16" x14ac:dyDescent="0.2">
      <c r="A29" s="92"/>
      <c r="B29" s="93" t="s">
        <v>28</v>
      </c>
      <c r="C29" s="214">
        <f>SUM(C27:C28)</f>
        <v>0</v>
      </c>
      <c r="D29" s="213">
        <f t="shared" ref="D29:P29" si="3">SUM(D27:D28)</f>
        <v>0</v>
      </c>
      <c r="E29" s="213">
        <f t="shared" si="3"/>
        <v>0</v>
      </c>
      <c r="F29" s="213">
        <f t="shared" si="3"/>
        <v>0</v>
      </c>
      <c r="G29" s="213">
        <f t="shared" si="3"/>
        <v>0</v>
      </c>
      <c r="H29" s="213">
        <f t="shared" si="3"/>
        <v>0</v>
      </c>
      <c r="I29" s="213">
        <f t="shared" si="3"/>
        <v>0</v>
      </c>
      <c r="J29" s="213">
        <f t="shared" si="3"/>
        <v>0</v>
      </c>
      <c r="K29" s="213">
        <f t="shared" si="3"/>
        <v>0</v>
      </c>
      <c r="L29" s="213">
        <f t="shared" si="3"/>
        <v>0</v>
      </c>
      <c r="M29" s="213">
        <f t="shared" si="3"/>
        <v>0</v>
      </c>
      <c r="N29" s="213">
        <f t="shared" si="3"/>
        <v>0</v>
      </c>
      <c r="O29" s="213">
        <f t="shared" si="3"/>
        <v>0</v>
      </c>
      <c r="P29" s="213">
        <f t="shared" si="3"/>
        <v>0</v>
      </c>
    </row>
    <row r="30" spans="1:16" x14ac:dyDescent="0.2">
      <c r="A30" s="92"/>
      <c r="B30" s="93"/>
      <c r="C30" s="214"/>
      <c r="D30" s="213"/>
      <c r="E30" s="213"/>
      <c r="F30" s="213"/>
      <c r="G30" s="213"/>
      <c r="H30" s="213"/>
      <c r="I30" s="213"/>
      <c r="J30" s="213"/>
      <c r="K30" s="213"/>
      <c r="L30" s="213"/>
      <c r="M30" s="213"/>
      <c r="N30" s="213"/>
      <c r="O30" s="213"/>
      <c r="P30" s="213"/>
    </row>
    <row r="31" spans="1:16" x14ac:dyDescent="0.2">
      <c r="A31" s="196" t="s">
        <v>315</v>
      </c>
      <c r="B31" s="90"/>
      <c r="C31" s="213"/>
      <c r="D31" s="213"/>
      <c r="E31" s="213"/>
      <c r="F31" s="213"/>
      <c r="G31" s="213"/>
      <c r="H31" s="213"/>
      <c r="I31" s="213"/>
      <c r="J31" s="213"/>
      <c r="K31" s="213"/>
      <c r="L31" s="213"/>
      <c r="M31" s="213"/>
      <c r="N31" s="213"/>
      <c r="O31" s="213"/>
      <c r="P31" s="213"/>
    </row>
    <row r="32" spans="1:16" x14ac:dyDescent="0.2">
      <c r="A32" s="92">
        <v>13</v>
      </c>
      <c r="B32" s="90" t="s">
        <v>234</v>
      </c>
      <c r="C32" s="213">
        <f>Détail!N171</f>
        <v>0</v>
      </c>
      <c r="D32" s="213">
        <v>0</v>
      </c>
      <c r="E32" s="213">
        <v>0</v>
      </c>
      <c r="F32" s="213">
        <v>0</v>
      </c>
      <c r="G32" s="213">
        <v>0</v>
      </c>
      <c r="H32" s="213">
        <v>0</v>
      </c>
      <c r="I32" s="213">
        <v>0</v>
      </c>
      <c r="J32" s="213">
        <v>0</v>
      </c>
      <c r="K32" s="213">
        <v>0</v>
      </c>
      <c r="L32" s="213">
        <v>0</v>
      </c>
      <c r="M32" s="213">
        <v>0</v>
      </c>
      <c r="N32" s="213">
        <v>0</v>
      </c>
      <c r="O32" s="213">
        <v>0</v>
      </c>
      <c r="P32" s="213">
        <f>SUM(D32:O32)</f>
        <v>0</v>
      </c>
    </row>
    <row r="33" spans="1:16" x14ac:dyDescent="0.2">
      <c r="A33" s="92">
        <v>14</v>
      </c>
      <c r="B33" s="90" t="s">
        <v>254</v>
      </c>
      <c r="C33" s="213">
        <f>Détail!N192</f>
        <v>0</v>
      </c>
      <c r="D33" s="213">
        <v>0</v>
      </c>
      <c r="E33" s="213">
        <v>0</v>
      </c>
      <c r="F33" s="213">
        <v>0</v>
      </c>
      <c r="G33" s="213">
        <v>0</v>
      </c>
      <c r="H33" s="213">
        <v>0</v>
      </c>
      <c r="I33" s="213">
        <v>0</v>
      </c>
      <c r="J33" s="213">
        <v>0</v>
      </c>
      <c r="K33" s="213">
        <v>0</v>
      </c>
      <c r="L33" s="213">
        <v>0</v>
      </c>
      <c r="M33" s="213">
        <v>0</v>
      </c>
      <c r="N33" s="213">
        <v>0</v>
      </c>
      <c r="O33" s="213">
        <v>0</v>
      </c>
      <c r="P33" s="213">
        <f>SUM(D33:O33)</f>
        <v>0</v>
      </c>
    </row>
    <row r="34" spans="1:16" x14ac:dyDescent="0.2">
      <c r="A34" s="92"/>
      <c r="B34" s="93" t="s">
        <v>316</v>
      </c>
      <c r="C34" s="214">
        <f>SUM(C32:C33)</f>
        <v>0</v>
      </c>
      <c r="D34" s="213">
        <f t="shared" ref="D34:P34" si="4">SUM(D32:D33)</f>
        <v>0</v>
      </c>
      <c r="E34" s="213">
        <f t="shared" si="4"/>
        <v>0</v>
      </c>
      <c r="F34" s="213">
        <f t="shared" si="4"/>
        <v>0</v>
      </c>
      <c r="G34" s="213">
        <f t="shared" si="4"/>
        <v>0</v>
      </c>
      <c r="H34" s="213">
        <f t="shared" si="4"/>
        <v>0</v>
      </c>
      <c r="I34" s="213">
        <f t="shared" si="4"/>
        <v>0</v>
      </c>
      <c r="J34" s="213">
        <f t="shared" si="4"/>
        <v>0</v>
      </c>
      <c r="K34" s="213">
        <f t="shared" si="4"/>
        <v>0</v>
      </c>
      <c r="L34" s="213">
        <f t="shared" si="4"/>
        <v>0</v>
      </c>
      <c r="M34" s="213">
        <f t="shared" si="4"/>
        <v>0</v>
      </c>
      <c r="N34" s="213">
        <f t="shared" si="4"/>
        <v>0</v>
      </c>
      <c r="O34" s="213">
        <f t="shared" si="4"/>
        <v>0</v>
      </c>
      <c r="P34" s="213">
        <f t="shared" si="4"/>
        <v>0</v>
      </c>
    </row>
    <row r="35" spans="1:16" x14ac:dyDescent="0.2">
      <c r="A35" s="92"/>
      <c r="B35" s="93"/>
      <c r="C35" s="214"/>
      <c r="D35" s="213"/>
      <c r="E35" s="213"/>
      <c r="F35" s="213"/>
      <c r="G35" s="213"/>
      <c r="H35" s="213"/>
      <c r="I35" s="213"/>
      <c r="J35" s="213"/>
      <c r="K35" s="213"/>
      <c r="L35" s="213"/>
      <c r="M35" s="213"/>
      <c r="N35" s="213"/>
      <c r="O35" s="213"/>
      <c r="P35" s="213"/>
    </row>
    <row r="36" spans="1:16" x14ac:dyDescent="0.2">
      <c r="A36" s="196" t="s">
        <v>317</v>
      </c>
      <c r="B36" s="90"/>
      <c r="C36" s="213"/>
      <c r="D36" s="213"/>
      <c r="E36" s="213"/>
      <c r="F36" s="213"/>
      <c r="G36" s="213"/>
      <c r="H36" s="213"/>
      <c r="I36" s="213"/>
      <c r="J36" s="213"/>
      <c r="K36" s="213"/>
      <c r="L36" s="213"/>
      <c r="M36" s="213"/>
      <c r="N36" s="213"/>
      <c r="O36" s="213"/>
      <c r="P36" s="213"/>
    </row>
    <row r="37" spans="1:16" x14ac:dyDescent="0.2">
      <c r="A37" s="92">
        <v>15</v>
      </c>
      <c r="B37" s="90" t="s">
        <v>279</v>
      </c>
      <c r="C37" s="213">
        <f>Détail!N210</f>
        <v>0</v>
      </c>
      <c r="D37" s="213">
        <v>0</v>
      </c>
      <c r="E37" s="213">
        <v>0</v>
      </c>
      <c r="F37" s="213">
        <v>0</v>
      </c>
      <c r="G37" s="213">
        <v>0</v>
      </c>
      <c r="H37" s="213">
        <v>0</v>
      </c>
      <c r="I37" s="213">
        <v>0</v>
      </c>
      <c r="J37" s="213">
        <v>0</v>
      </c>
      <c r="K37" s="213">
        <v>0</v>
      </c>
      <c r="L37" s="213">
        <v>0</v>
      </c>
      <c r="M37" s="213">
        <v>0</v>
      </c>
      <c r="N37" s="213">
        <v>0</v>
      </c>
      <c r="O37" s="213">
        <v>0</v>
      </c>
      <c r="P37" s="213">
        <f>SUM(D37:O37)</f>
        <v>0</v>
      </c>
    </row>
    <row r="38" spans="1:16" x14ac:dyDescent="0.2">
      <c r="A38" s="94"/>
      <c r="B38" s="93" t="s">
        <v>318</v>
      </c>
      <c r="C38" s="214">
        <f>C37</f>
        <v>0</v>
      </c>
      <c r="D38" s="213">
        <f t="shared" ref="D38:O38" si="5">D37</f>
        <v>0</v>
      </c>
      <c r="E38" s="213">
        <f t="shared" si="5"/>
        <v>0</v>
      </c>
      <c r="F38" s="213">
        <f t="shared" si="5"/>
        <v>0</v>
      </c>
      <c r="G38" s="213">
        <f t="shared" si="5"/>
        <v>0</v>
      </c>
      <c r="H38" s="213">
        <f t="shared" si="5"/>
        <v>0</v>
      </c>
      <c r="I38" s="213">
        <f t="shared" si="5"/>
        <v>0</v>
      </c>
      <c r="J38" s="213">
        <f t="shared" si="5"/>
        <v>0</v>
      </c>
      <c r="K38" s="213">
        <f t="shared" si="5"/>
        <v>0</v>
      </c>
      <c r="L38" s="213">
        <f t="shared" si="5"/>
        <v>0</v>
      </c>
      <c r="M38" s="213">
        <f t="shared" si="5"/>
        <v>0</v>
      </c>
      <c r="N38" s="213">
        <f t="shared" si="5"/>
        <v>0</v>
      </c>
      <c r="O38" s="213">
        <f t="shared" si="5"/>
        <v>0</v>
      </c>
      <c r="P38" s="213">
        <f>SUM(D38:O38)</f>
        <v>0</v>
      </c>
    </row>
    <row r="39" spans="1:16" x14ac:dyDescent="0.2">
      <c r="A39" s="94"/>
      <c r="B39" s="90"/>
      <c r="C39" s="213"/>
      <c r="D39" s="213"/>
      <c r="E39" s="213"/>
      <c r="F39" s="213"/>
      <c r="G39" s="213"/>
      <c r="H39" s="213"/>
      <c r="I39" s="213"/>
      <c r="J39" s="213"/>
      <c r="K39" s="213"/>
      <c r="L39" s="213"/>
      <c r="M39" s="213"/>
      <c r="N39" s="213"/>
      <c r="O39" s="213"/>
      <c r="P39" s="213"/>
    </row>
    <row r="40" spans="1:16" x14ac:dyDescent="0.2">
      <c r="A40" s="94"/>
      <c r="B40" s="93" t="s">
        <v>33</v>
      </c>
      <c r="C40" s="213"/>
      <c r="D40" s="213"/>
      <c r="E40" s="213"/>
      <c r="F40" s="213"/>
      <c r="G40" s="213"/>
      <c r="H40" s="213"/>
      <c r="I40" s="213"/>
      <c r="J40" s="213"/>
      <c r="K40" s="213"/>
      <c r="L40" s="213"/>
      <c r="M40" s="213"/>
      <c r="N40" s="213"/>
      <c r="O40" s="213"/>
      <c r="P40" s="213"/>
    </row>
    <row r="41" spans="1:16" x14ac:dyDescent="0.2">
      <c r="A41" s="92" t="s">
        <v>34</v>
      </c>
      <c r="B41" s="90" t="s">
        <v>295</v>
      </c>
      <c r="C41" s="213">
        <f>Détail!N215</f>
        <v>0</v>
      </c>
      <c r="D41" s="213">
        <v>0</v>
      </c>
      <c r="E41" s="213">
        <v>0</v>
      </c>
      <c r="F41" s="213">
        <v>0</v>
      </c>
      <c r="G41" s="213">
        <v>0</v>
      </c>
      <c r="H41" s="213">
        <v>0</v>
      </c>
      <c r="I41" s="213">
        <v>0</v>
      </c>
      <c r="J41" s="213">
        <v>0</v>
      </c>
      <c r="K41" s="213">
        <v>0</v>
      </c>
      <c r="L41" s="213">
        <v>0</v>
      </c>
      <c r="M41" s="213">
        <v>0</v>
      </c>
      <c r="N41" s="213">
        <v>0</v>
      </c>
      <c r="O41" s="213">
        <v>0</v>
      </c>
      <c r="P41" s="213">
        <f>SUM(D41:O41)</f>
        <v>0</v>
      </c>
    </row>
    <row r="42" spans="1:16" x14ac:dyDescent="0.2">
      <c r="A42" s="92" t="s">
        <v>35</v>
      </c>
      <c r="B42" s="90" t="s">
        <v>297</v>
      </c>
      <c r="C42" s="213">
        <f>Détail!N216</f>
        <v>0</v>
      </c>
      <c r="D42" s="213">
        <v>0</v>
      </c>
      <c r="E42" s="213">
        <v>0</v>
      </c>
      <c r="F42" s="213">
        <v>0</v>
      </c>
      <c r="G42" s="213">
        <v>0</v>
      </c>
      <c r="H42" s="213">
        <v>0</v>
      </c>
      <c r="I42" s="213">
        <v>0</v>
      </c>
      <c r="J42" s="213">
        <v>0</v>
      </c>
      <c r="K42" s="213">
        <v>0</v>
      </c>
      <c r="L42" s="213">
        <v>0</v>
      </c>
      <c r="M42" s="213">
        <v>0</v>
      </c>
      <c r="N42" s="213">
        <v>0</v>
      </c>
      <c r="O42" s="213">
        <v>0</v>
      </c>
      <c r="P42" s="213">
        <f>SUM(D42:O42)</f>
        <v>0</v>
      </c>
    </row>
    <row r="43" spans="1:16" x14ac:dyDescent="0.2">
      <c r="A43" s="88"/>
      <c r="B43" s="90"/>
      <c r="C43" s="213"/>
      <c r="D43" s="213"/>
      <c r="E43" s="213"/>
      <c r="F43" s="213"/>
      <c r="G43" s="213"/>
      <c r="H43" s="213"/>
      <c r="I43" s="213"/>
      <c r="J43" s="213"/>
      <c r="K43" s="213"/>
      <c r="L43" s="213"/>
      <c r="M43" s="213"/>
      <c r="N43" s="213"/>
      <c r="O43" s="213"/>
      <c r="P43" s="213"/>
    </row>
    <row r="44" spans="1:16" x14ac:dyDescent="0.2">
      <c r="A44" s="88"/>
      <c r="B44" s="127" t="s">
        <v>379</v>
      </c>
      <c r="C44" s="214">
        <f>SUM(C14+C24+C29+C34+C38+C41+C42)</f>
        <v>0</v>
      </c>
      <c r="D44" s="213">
        <f t="shared" ref="D44:P44" si="6">SUM(D14+D24+D29+D34+D38+D41+D42)</f>
        <v>0</v>
      </c>
      <c r="E44" s="213">
        <f t="shared" si="6"/>
        <v>0</v>
      </c>
      <c r="F44" s="213">
        <f t="shared" si="6"/>
        <v>0</v>
      </c>
      <c r="G44" s="213">
        <f t="shared" si="6"/>
        <v>0</v>
      </c>
      <c r="H44" s="213">
        <f t="shared" si="6"/>
        <v>0</v>
      </c>
      <c r="I44" s="213">
        <f t="shared" si="6"/>
        <v>0</v>
      </c>
      <c r="J44" s="213">
        <f t="shared" si="6"/>
        <v>0</v>
      </c>
      <c r="K44" s="213">
        <f t="shared" si="6"/>
        <v>0</v>
      </c>
      <c r="L44" s="213">
        <f t="shared" si="6"/>
        <v>0</v>
      </c>
      <c r="M44" s="213">
        <f t="shared" si="6"/>
        <v>0</v>
      </c>
      <c r="N44" s="213">
        <f t="shared" si="6"/>
        <v>0</v>
      </c>
      <c r="O44" s="213">
        <f t="shared" si="6"/>
        <v>0</v>
      </c>
      <c r="P44" s="213">
        <f t="shared" si="6"/>
        <v>0</v>
      </c>
    </row>
    <row r="45" spans="1:16" x14ac:dyDescent="0.2">
      <c r="A45" s="88"/>
      <c r="B45" s="127"/>
      <c r="C45" s="214"/>
      <c r="D45" s="213"/>
      <c r="E45" s="213"/>
      <c r="F45" s="213"/>
      <c r="G45" s="213"/>
      <c r="H45" s="213"/>
      <c r="I45" s="213"/>
      <c r="J45" s="213"/>
      <c r="K45" s="213"/>
      <c r="L45" s="213"/>
      <c r="M45" s="213"/>
      <c r="N45" s="213"/>
      <c r="O45" s="213"/>
      <c r="P45" s="213"/>
    </row>
    <row r="46" spans="1:16" x14ac:dyDescent="0.2">
      <c r="A46" s="88"/>
      <c r="B46" s="90"/>
      <c r="C46" s="213"/>
      <c r="D46" s="213"/>
      <c r="E46" s="213"/>
      <c r="F46" s="213"/>
      <c r="G46" s="213"/>
      <c r="H46" s="213"/>
      <c r="I46" s="213"/>
      <c r="J46" s="213"/>
      <c r="K46" s="213"/>
      <c r="L46" s="213"/>
      <c r="M46" s="213"/>
      <c r="N46" s="213"/>
      <c r="O46" s="213"/>
      <c r="P46" s="213"/>
    </row>
    <row r="47" spans="1:16" x14ac:dyDescent="0.2">
      <c r="A47" s="88"/>
      <c r="B47" s="170" t="s">
        <v>319</v>
      </c>
      <c r="C47" s="213"/>
      <c r="D47" s="213"/>
      <c r="E47" s="213"/>
      <c r="F47" s="213"/>
      <c r="G47" s="213"/>
      <c r="H47" s="213"/>
      <c r="I47" s="213"/>
      <c r="J47" s="213"/>
      <c r="K47" s="213"/>
      <c r="L47" s="213"/>
      <c r="M47" s="213"/>
      <c r="N47" s="213"/>
      <c r="O47" s="213"/>
      <c r="P47" s="213"/>
    </row>
    <row r="48" spans="1:16" x14ac:dyDescent="0.2">
      <c r="A48" s="88"/>
      <c r="B48" s="95" t="s">
        <v>320</v>
      </c>
      <c r="C48" s="213">
        <v>0</v>
      </c>
      <c r="D48" s="213">
        <v>0</v>
      </c>
      <c r="E48" s="213">
        <v>0</v>
      </c>
      <c r="F48" s="213">
        <v>0</v>
      </c>
      <c r="G48" s="213">
        <v>0</v>
      </c>
      <c r="H48" s="213">
        <v>0</v>
      </c>
      <c r="I48" s="213">
        <v>0</v>
      </c>
      <c r="J48" s="213">
        <v>0</v>
      </c>
      <c r="K48" s="213">
        <v>0</v>
      </c>
      <c r="L48" s="213">
        <v>0</v>
      </c>
      <c r="M48" s="213">
        <v>0</v>
      </c>
      <c r="N48" s="213">
        <v>0</v>
      </c>
      <c r="O48" s="213">
        <v>0</v>
      </c>
      <c r="P48" s="213">
        <f t="shared" ref="P48:P54" si="7">SUM(D48:O48)</f>
        <v>0</v>
      </c>
    </row>
    <row r="49" spans="1:16" x14ac:dyDescent="0.2">
      <c r="A49" s="88"/>
      <c r="B49" s="95" t="s">
        <v>321</v>
      </c>
      <c r="C49" s="213">
        <v>0</v>
      </c>
      <c r="D49" s="213">
        <v>0</v>
      </c>
      <c r="E49" s="213">
        <v>0</v>
      </c>
      <c r="F49" s="213">
        <v>0</v>
      </c>
      <c r="G49" s="213">
        <v>0</v>
      </c>
      <c r="H49" s="213">
        <v>0</v>
      </c>
      <c r="I49" s="213">
        <v>0</v>
      </c>
      <c r="J49" s="213">
        <v>0</v>
      </c>
      <c r="K49" s="213">
        <v>0</v>
      </c>
      <c r="L49" s="213">
        <v>0</v>
      </c>
      <c r="M49" s="213">
        <v>0</v>
      </c>
      <c r="N49" s="213">
        <v>0</v>
      </c>
      <c r="O49" s="213">
        <v>0</v>
      </c>
      <c r="P49" s="213">
        <f>SUM(D49:O49)</f>
        <v>0</v>
      </c>
    </row>
    <row r="50" spans="1:16" x14ac:dyDescent="0.2">
      <c r="A50" s="88"/>
      <c r="B50" s="95" t="s">
        <v>322</v>
      </c>
      <c r="C50" s="213">
        <v>0</v>
      </c>
      <c r="D50" s="213">
        <v>0</v>
      </c>
      <c r="E50" s="213">
        <v>0</v>
      </c>
      <c r="F50" s="213">
        <v>0</v>
      </c>
      <c r="G50" s="213">
        <v>0</v>
      </c>
      <c r="H50" s="213">
        <v>0</v>
      </c>
      <c r="I50" s="213">
        <v>0</v>
      </c>
      <c r="J50" s="213">
        <v>0</v>
      </c>
      <c r="K50" s="213">
        <v>0</v>
      </c>
      <c r="L50" s="213">
        <v>0</v>
      </c>
      <c r="M50" s="213">
        <v>0</v>
      </c>
      <c r="N50" s="213">
        <v>0</v>
      </c>
      <c r="O50" s="213">
        <v>0</v>
      </c>
      <c r="P50" s="213">
        <f t="shared" si="7"/>
        <v>0</v>
      </c>
    </row>
    <row r="51" spans="1:16" x14ac:dyDescent="0.2">
      <c r="A51" s="88"/>
      <c r="B51" s="95" t="s">
        <v>323</v>
      </c>
      <c r="C51" s="213">
        <v>0</v>
      </c>
      <c r="D51" s="213">
        <v>0</v>
      </c>
      <c r="E51" s="213">
        <v>0</v>
      </c>
      <c r="F51" s="213">
        <v>0</v>
      </c>
      <c r="G51" s="213">
        <v>0</v>
      </c>
      <c r="H51" s="213">
        <v>0</v>
      </c>
      <c r="I51" s="213">
        <v>0</v>
      </c>
      <c r="J51" s="213">
        <v>0</v>
      </c>
      <c r="K51" s="213">
        <v>0</v>
      </c>
      <c r="L51" s="213">
        <v>0</v>
      </c>
      <c r="M51" s="213">
        <v>0</v>
      </c>
      <c r="N51" s="213">
        <v>0</v>
      </c>
      <c r="O51" s="213">
        <v>0</v>
      </c>
      <c r="P51" s="213">
        <f t="shared" si="7"/>
        <v>0</v>
      </c>
    </row>
    <row r="52" spans="1:16" x14ac:dyDescent="0.2">
      <c r="A52" s="88"/>
      <c r="B52" s="95" t="s">
        <v>324</v>
      </c>
      <c r="C52" s="213">
        <v>0</v>
      </c>
      <c r="D52" s="213">
        <v>0</v>
      </c>
      <c r="E52" s="213">
        <v>0</v>
      </c>
      <c r="F52" s="213">
        <v>0</v>
      </c>
      <c r="G52" s="213">
        <v>0</v>
      </c>
      <c r="H52" s="213">
        <v>0</v>
      </c>
      <c r="I52" s="213">
        <v>0</v>
      </c>
      <c r="J52" s="213">
        <v>0</v>
      </c>
      <c r="K52" s="213">
        <v>0</v>
      </c>
      <c r="L52" s="213">
        <v>0</v>
      </c>
      <c r="M52" s="213">
        <v>0</v>
      </c>
      <c r="N52" s="213">
        <v>0</v>
      </c>
      <c r="O52" s="213">
        <v>0</v>
      </c>
      <c r="P52" s="213">
        <f>SUM(D52:O52)</f>
        <v>0</v>
      </c>
    </row>
    <row r="53" spans="1:16" x14ac:dyDescent="0.2">
      <c r="A53" s="88"/>
      <c r="B53" s="95" t="s">
        <v>325</v>
      </c>
      <c r="C53" s="213">
        <v>0</v>
      </c>
      <c r="D53" s="213">
        <v>0</v>
      </c>
      <c r="E53" s="213">
        <v>0</v>
      </c>
      <c r="F53" s="213">
        <v>0</v>
      </c>
      <c r="G53" s="213">
        <v>0</v>
      </c>
      <c r="H53" s="213">
        <v>0</v>
      </c>
      <c r="I53" s="213">
        <v>0</v>
      </c>
      <c r="J53" s="213">
        <v>0</v>
      </c>
      <c r="K53" s="213">
        <v>0</v>
      </c>
      <c r="L53" s="213">
        <v>0</v>
      </c>
      <c r="M53" s="213">
        <v>0</v>
      </c>
      <c r="N53" s="213">
        <v>0</v>
      </c>
      <c r="O53" s="213">
        <v>0</v>
      </c>
      <c r="P53" s="213">
        <f t="shared" si="7"/>
        <v>0</v>
      </c>
    </row>
    <row r="54" spans="1:16" x14ac:dyDescent="0.2">
      <c r="A54" s="88"/>
      <c r="B54" s="95" t="s">
        <v>325</v>
      </c>
      <c r="C54" s="213">
        <v>0</v>
      </c>
      <c r="D54" s="213">
        <v>0</v>
      </c>
      <c r="E54" s="213">
        <v>0</v>
      </c>
      <c r="F54" s="213">
        <v>0</v>
      </c>
      <c r="G54" s="213">
        <v>0</v>
      </c>
      <c r="H54" s="213">
        <v>0</v>
      </c>
      <c r="I54" s="213">
        <v>0</v>
      </c>
      <c r="J54" s="213">
        <v>0</v>
      </c>
      <c r="K54" s="213">
        <v>0</v>
      </c>
      <c r="L54" s="213">
        <v>0</v>
      </c>
      <c r="M54" s="213">
        <v>0</v>
      </c>
      <c r="N54" s="213">
        <v>0</v>
      </c>
      <c r="O54" s="213">
        <v>0</v>
      </c>
      <c r="P54" s="213">
        <f t="shared" si="7"/>
        <v>0</v>
      </c>
    </row>
    <row r="55" spans="1:16" x14ac:dyDescent="0.2">
      <c r="A55" s="88"/>
      <c r="B55" s="95" t="s">
        <v>325</v>
      </c>
      <c r="C55" s="213">
        <v>0</v>
      </c>
      <c r="D55" s="213">
        <v>0</v>
      </c>
      <c r="E55" s="213">
        <v>0</v>
      </c>
      <c r="F55" s="213">
        <v>0</v>
      </c>
      <c r="G55" s="213">
        <v>0</v>
      </c>
      <c r="H55" s="213">
        <v>0</v>
      </c>
      <c r="I55" s="213">
        <v>0</v>
      </c>
      <c r="J55" s="213">
        <v>0</v>
      </c>
      <c r="K55" s="213">
        <v>0</v>
      </c>
      <c r="L55" s="213">
        <v>0</v>
      </c>
      <c r="M55" s="213">
        <v>0</v>
      </c>
      <c r="N55" s="213">
        <v>0</v>
      </c>
      <c r="O55" s="213">
        <v>0</v>
      </c>
      <c r="P55" s="213">
        <f>SUM(D55:O55)</f>
        <v>0</v>
      </c>
    </row>
    <row r="56" spans="1:16" x14ac:dyDescent="0.2">
      <c r="A56" s="88"/>
      <c r="B56" s="90"/>
      <c r="C56" s="213"/>
      <c r="D56" s="213"/>
      <c r="E56" s="213"/>
      <c r="F56" s="213"/>
      <c r="G56" s="213"/>
      <c r="H56" s="213"/>
      <c r="I56" s="213"/>
      <c r="J56" s="213"/>
      <c r="K56" s="213"/>
      <c r="L56" s="213"/>
      <c r="M56" s="213"/>
      <c r="N56" s="213"/>
      <c r="O56" s="213"/>
      <c r="P56" s="213"/>
    </row>
    <row r="57" spans="1:16" x14ac:dyDescent="0.2">
      <c r="A57" s="88"/>
      <c r="B57" s="127" t="s">
        <v>326</v>
      </c>
      <c r="C57" s="214">
        <f t="shared" ref="C57:P57" si="8">SUM(C48:C55)</f>
        <v>0</v>
      </c>
      <c r="D57" s="213">
        <f t="shared" si="8"/>
        <v>0</v>
      </c>
      <c r="E57" s="213">
        <f t="shared" si="8"/>
        <v>0</v>
      </c>
      <c r="F57" s="213">
        <f t="shared" si="8"/>
        <v>0</v>
      </c>
      <c r="G57" s="213">
        <f t="shared" si="8"/>
        <v>0</v>
      </c>
      <c r="H57" s="213">
        <f t="shared" si="8"/>
        <v>0</v>
      </c>
      <c r="I57" s="213">
        <f t="shared" si="8"/>
        <v>0</v>
      </c>
      <c r="J57" s="213">
        <f t="shared" si="8"/>
        <v>0</v>
      </c>
      <c r="K57" s="213">
        <f t="shared" si="8"/>
        <v>0</v>
      </c>
      <c r="L57" s="213">
        <f t="shared" si="8"/>
        <v>0</v>
      </c>
      <c r="M57" s="213">
        <f t="shared" si="8"/>
        <v>0</v>
      </c>
      <c r="N57" s="213">
        <f t="shared" si="8"/>
        <v>0</v>
      </c>
      <c r="O57" s="213">
        <f t="shared" si="8"/>
        <v>0</v>
      </c>
      <c r="P57" s="213">
        <f t="shared" si="8"/>
        <v>0</v>
      </c>
    </row>
    <row r="58" spans="1:16" x14ac:dyDescent="0.2">
      <c r="A58" s="88"/>
      <c r="B58" s="90"/>
      <c r="C58" s="213"/>
      <c r="D58" s="213"/>
      <c r="E58" s="213"/>
      <c r="F58" s="213"/>
      <c r="G58" s="213"/>
      <c r="H58" s="213"/>
      <c r="I58" s="213"/>
      <c r="J58" s="213"/>
      <c r="K58" s="213"/>
      <c r="L58" s="213"/>
      <c r="M58" s="213"/>
      <c r="N58" s="213"/>
      <c r="O58" s="213"/>
      <c r="P58" s="213"/>
    </row>
    <row r="59" spans="1:16" x14ac:dyDescent="0.2">
      <c r="A59" s="88"/>
      <c r="B59" s="96" t="s">
        <v>327</v>
      </c>
      <c r="C59" s="213"/>
      <c r="D59" s="213">
        <f t="shared" ref="D59:O59" si="9">SUM(D57-D44)</f>
        <v>0</v>
      </c>
      <c r="E59" s="213">
        <f t="shared" si="9"/>
        <v>0</v>
      </c>
      <c r="F59" s="213">
        <f t="shared" si="9"/>
        <v>0</v>
      </c>
      <c r="G59" s="213">
        <f t="shared" si="9"/>
        <v>0</v>
      </c>
      <c r="H59" s="213">
        <f t="shared" si="9"/>
        <v>0</v>
      </c>
      <c r="I59" s="213">
        <f t="shared" si="9"/>
        <v>0</v>
      </c>
      <c r="J59" s="213">
        <f t="shared" si="9"/>
        <v>0</v>
      </c>
      <c r="K59" s="213">
        <f t="shared" si="9"/>
        <v>0</v>
      </c>
      <c r="L59" s="213">
        <f t="shared" si="9"/>
        <v>0</v>
      </c>
      <c r="M59" s="213">
        <f t="shared" si="9"/>
        <v>0</v>
      </c>
      <c r="N59" s="213">
        <f t="shared" si="9"/>
        <v>0</v>
      </c>
      <c r="O59" s="213">
        <f t="shared" si="9"/>
        <v>0</v>
      </c>
      <c r="P59" s="213"/>
    </row>
    <row r="60" spans="1:16" x14ac:dyDescent="0.2">
      <c r="A60" s="88"/>
      <c r="B60" s="90"/>
      <c r="C60" s="213"/>
      <c r="D60" s="213"/>
      <c r="E60" s="213"/>
      <c r="F60" s="213"/>
      <c r="G60" s="213"/>
      <c r="H60" s="213"/>
      <c r="I60" s="213"/>
      <c r="J60" s="213"/>
      <c r="K60" s="213"/>
      <c r="L60" s="213"/>
      <c r="M60" s="213"/>
      <c r="N60" s="213"/>
      <c r="O60" s="213"/>
      <c r="P60" s="213"/>
    </row>
    <row r="61" spans="1:16" x14ac:dyDescent="0.2">
      <c r="A61" s="88"/>
      <c r="B61" s="96" t="s">
        <v>328</v>
      </c>
      <c r="C61" s="213"/>
      <c r="D61" s="213">
        <f>SUM(D59)</f>
        <v>0</v>
      </c>
      <c r="E61" s="213">
        <f t="shared" ref="E61:O61" si="10">SUM(D61+E59)</f>
        <v>0</v>
      </c>
      <c r="F61" s="213">
        <f t="shared" si="10"/>
        <v>0</v>
      </c>
      <c r="G61" s="213">
        <f t="shared" si="10"/>
        <v>0</v>
      </c>
      <c r="H61" s="213">
        <f t="shared" si="10"/>
        <v>0</v>
      </c>
      <c r="I61" s="213">
        <f t="shared" si="10"/>
        <v>0</v>
      </c>
      <c r="J61" s="213">
        <f t="shared" si="10"/>
        <v>0</v>
      </c>
      <c r="K61" s="213">
        <f t="shared" si="10"/>
        <v>0</v>
      </c>
      <c r="L61" s="213">
        <f t="shared" si="10"/>
        <v>0</v>
      </c>
      <c r="M61" s="213">
        <f t="shared" si="10"/>
        <v>0</v>
      </c>
      <c r="N61" s="213">
        <f t="shared" si="10"/>
        <v>0</v>
      </c>
      <c r="O61" s="213">
        <f t="shared" si="10"/>
        <v>0</v>
      </c>
      <c r="P61" s="213"/>
    </row>
    <row r="64" spans="1:16" x14ac:dyDescent="0.2">
      <c r="A64" s="43" t="s">
        <v>388</v>
      </c>
    </row>
  </sheetData>
  <mergeCells count="4">
    <mergeCell ref="P8:P9"/>
    <mergeCell ref="A8:A9"/>
    <mergeCell ref="B8:B9"/>
    <mergeCell ref="C8:C9"/>
  </mergeCells>
  <pageMargins left="0.7" right="0.7" top="0.75" bottom="0.75" header="0.3" footer="0.3"/>
  <pageSetup paperSize="5" scale="35" orientation="landscape" r:id="rId1"/>
  <ignoredErrors>
    <ignoredError sqref="D4:D6" unlockedFormula="1"/>
    <ignoredError sqref="A12:A13 A17:A22" numberStoredAsText="1"/>
    <ignoredError sqref="P48:P52 P53:P55"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DB09B-393E-40DF-8800-5BBD7DEA5C81}">
  <dimension ref="A1:N59"/>
  <sheetViews>
    <sheetView showGridLines="0" tabSelected="1" workbookViewId="0">
      <selection activeCell="P5" sqref="P5"/>
    </sheetView>
  </sheetViews>
  <sheetFormatPr baseColWidth="10" defaultRowHeight="15" x14ac:dyDescent="0.2"/>
  <cols>
    <col min="1" max="1" width="1.77734375" customWidth="1"/>
    <col min="2" max="2" width="1.44140625" style="11" customWidth="1"/>
    <col min="3" max="3" width="1" style="238" customWidth="1"/>
    <col min="9" max="9" width="5.44140625" customWidth="1"/>
    <col min="12" max="12" width="39.33203125" customWidth="1"/>
  </cols>
  <sheetData>
    <row r="1" spans="1:12" x14ac:dyDescent="0.2">
      <c r="A1" s="461"/>
      <c r="B1" s="462"/>
      <c r="C1" s="462"/>
      <c r="D1" s="462"/>
      <c r="E1" s="462"/>
      <c r="F1" s="462"/>
      <c r="G1" s="462"/>
      <c r="H1" s="462"/>
      <c r="I1" s="462"/>
      <c r="J1" s="462"/>
      <c r="K1" s="462"/>
      <c r="L1" s="462"/>
    </row>
    <row r="2" spans="1:12" ht="15.75" x14ac:dyDescent="0.2">
      <c r="B2" s="12"/>
      <c r="C2" s="237"/>
      <c r="D2" s="4"/>
      <c r="E2" s="4"/>
      <c r="F2" s="4"/>
      <c r="G2" s="4"/>
      <c r="H2" s="4"/>
      <c r="I2" s="4"/>
      <c r="J2" s="4"/>
      <c r="K2" s="4"/>
      <c r="L2" s="49" t="s">
        <v>363</v>
      </c>
    </row>
    <row r="3" spans="1:12" ht="15.75" x14ac:dyDescent="0.2">
      <c r="B3" s="12"/>
      <c r="C3" s="237"/>
      <c r="D3" s="4"/>
      <c r="E3" s="4"/>
      <c r="F3" s="4"/>
      <c r="G3" s="4"/>
      <c r="H3" s="4"/>
      <c r="I3" s="4"/>
      <c r="J3" s="4"/>
      <c r="K3" s="4"/>
      <c r="L3" s="49" t="s">
        <v>383</v>
      </c>
    </row>
    <row r="4" spans="1:12" ht="15.75" x14ac:dyDescent="0.2">
      <c r="B4" s="12"/>
      <c r="C4" s="237"/>
      <c r="D4" s="4"/>
      <c r="E4" s="4"/>
      <c r="F4" s="4"/>
      <c r="G4" s="4"/>
      <c r="H4" s="4"/>
      <c r="I4" s="4"/>
      <c r="J4" s="4"/>
      <c r="K4" s="4"/>
      <c r="L4" s="49" t="s">
        <v>331</v>
      </c>
    </row>
    <row r="5" spans="1:12" x14ac:dyDescent="0.2">
      <c r="B5" s="12"/>
      <c r="C5" s="237"/>
      <c r="D5" s="4"/>
      <c r="E5" s="4"/>
      <c r="F5" s="4"/>
      <c r="G5" s="4"/>
      <c r="H5" s="4"/>
      <c r="I5" s="4"/>
      <c r="J5" s="4"/>
      <c r="K5" s="4"/>
      <c r="L5" s="4"/>
    </row>
    <row r="6" spans="1:12" x14ac:dyDescent="0.2">
      <c r="B6" s="12"/>
      <c r="C6" s="237"/>
      <c r="D6" s="4"/>
      <c r="E6" s="4"/>
      <c r="F6" s="4"/>
      <c r="G6" s="4"/>
      <c r="H6" s="4"/>
      <c r="I6" s="4"/>
      <c r="J6" s="4"/>
      <c r="K6" s="4"/>
      <c r="L6" s="4"/>
    </row>
    <row r="7" spans="1:12" x14ac:dyDescent="0.2">
      <c r="B7" s="281" t="s">
        <v>358</v>
      </c>
      <c r="C7" s="4"/>
      <c r="E7" s="4"/>
      <c r="F7" s="4"/>
      <c r="G7" s="4"/>
      <c r="H7" s="4"/>
      <c r="I7" s="4"/>
      <c r="J7" s="4"/>
      <c r="K7" s="4"/>
      <c r="L7" s="4"/>
    </row>
    <row r="8" spans="1:12" x14ac:dyDescent="0.2">
      <c r="B8" s="281"/>
      <c r="C8" s="4"/>
      <c r="E8" s="4"/>
      <c r="F8" s="4"/>
      <c r="G8" s="4"/>
      <c r="H8" s="4"/>
      <c r="I8" s="4"/>
      <c r="J8" s="4"/>
      <c r="K8" s="4"/>
      <c r="L8" s="4"/>
    </row>
    <row r="9" spans="1:12" s="4" customFormat="1" ht="12.75" x14ac:dyDescent="0.2">
      <c r="A9" s="19" t="s">
        <v>332</v>
      </c>
      <c r="B9" s="304"/>
      <c r="C9" s="463" t="s">
        <v>389</v>
      </c>
      <c r="D9" s="464"/>
      <c r="E9" s="464"/>
      <c r="F9" s="464"/>
      <c r="G9" s="464"/>
      <c r="H9" s="464"/>
      <c r="I9" s="464"/>
      <c r="J9" s="464"/>
      <c r="K9" s="464"/>
      <c r="L9" s="462"/>
    </row>
    <row r="10" spans="1:12" s="4" customFormat="1" ht="12.75" x14ac:dyDescent="0.2">
      <c r="A10" s="19"/>
      <c r="B10" s="304"/>
      <c r="C10" s="464"/>
      <c r="D10" s="464"/>
      <c r="E10" s="464"/>
      <c r="F10" s="464"/>
      <c r="G10" s="464"/>
      <c r="H10" s="464"/>
      <c r="I10" s="464"/>
      <c r="J10" s="464"/>
      <c r="K10" s="464"/>
      <c r="L10" s="462"/>
    </row>
    <row r="11" spans="1:12" s="4" customFormat="1" ht="15" customHeight="1" x14ac:dyDescent="0.2">
      <c r="A11" s="19"/>
      <c r="B11" s="304"/>
      <c r="C11" s="305"/>
      <c r="D11" s="305"/>
      <c r="E11" s="305"/>
      <c r="F11" s="305"/>
      <c r="G11" s="305"/>
      <c r="H11" s="305"/>
      <c r="I11" s="305"/>
      <c r="J11" s="305"/>
      <c r="K11" s="305"/>
      <c r="L11"/>
    </row>
    <row r="12" spans="1:12" s="4" customFormat="1" ht="12.75" x14ac:dyDescent="0.2">
      <c r="A12" s="19" t="s">
        <v>332</v>
      </c>
      <c r="B12" s="304"/>
      <c r="C12" s="467" t="s">
        <v>403</v>
      </c>
      <c r="D12" s="467"/>
      <c r="E12" s="467"/>
      <c r="F12" s="467"/>
      <c r="G12" s="467"/>
      <c r="H12" s="467"/>
      <c r="I12" s="467"/>
      <c r="J12" s="467"/>
      <c r="K12" s="467"/>
      <c r="L12" s="462"/>
    </row>
    <row r="13" spans="1:12" s="4" customFormat="1" ht="12.75" x14ac:dyDescent="0.2">
      <c r="A13" s="19"/>
      <c r="B13" s="304"/>
      <c r="C13" s="466"/>
      <c r="D13" s="466"/>
      <c r="E13" s="466"/>
      <c r="F13" s="466"/>
      <c r="G13" s="466"/>
      <c r="H13" s="466"/>
      <c r="I13" s="466"/>
      <c r="J13" s="466"/>
      <c r="K13" s="466"/>
      <c r="L13" s="462"/>
    </row>
    <row r="14" spans="1:12" x14ac:dyDescent="0.2">
      <c r="B14"/>
      <c r="C14" s="281"/>
      <c r="D14" s="4"/>
      <c r="E14" s="4"/>
      <c r="F14" s="4"/>
      <c r="G14" s="4"/>
      <c r="H14" s="4"/>
      <c r="I14" s="4"/>
      <c r="J14" s="4"/>
      <c r="K14" s="4"/>
      <c r="L14" s="4"/>
    </row>
    <row r="15" spans="1:12" x14ac:dyDescent="0.2">
      <c r="B15" s="306" t="s">
        <v>380</v>
      </c>
      <c r="D15" s="4"/>
      <c r="E15" s="4"/>
      <c r="F15" s="4"/>
      <c r="G15" s="4"/>
      <c r="H15" s="4"/>
      <c r="I15" s="4"/>
      <c r="J15" s="4"/>
      <c r="K15" s="4"/>
      <c r="L15" s="4"/>
    </row>
    <row r="16" spans="1:12" x14ac:dyDescent="0.2">
      <c r="B16" s="12" t="s">
        <v>332</v>
      </c>
      <c r="C16" s="5" t="s">
        <v>370</v>
      </c>
      <c r="D16" s="20"/>
      <c r="E16" s="4"/>
      <c r="F16" s="4"/>
      <c r="G16" s="4"/>
      <c r="H16" s="4"/>
      <c r="I16" s="4"/>
      <c r="J16" s="4"/>
      <c r="K16" s="4"/>
      <c r="L16" s="4"/>
    </row>
    <row r="17" spans="2:14" x14ac:dyDescent="0.2">
      <c r="B17" s="12" t="s">
        <v>332</v>
      </c>
      <c r="C17" s="5" t="s">
        <v>371</v>
      </c>
      <c r="D17" s="20"/>
      <c r="E17" s="4"/>
      <c r="F17" s="4"/>
      <c r="G17" s="4"/>
      <c r="H17" s="4"/>
      <c r="I17" s="4"/>
      <c r="J17" s="4"/>
      <c r="K17" s="4"/>
      <c r="L17" s="4"/>
    </row>
    <row r="18" spans="2:14" x14ac:dyDescent="0.2">
      <c r="B18" s="12" t="s">
        <v>332</v>
      </c>
      <c r="C18" s="5" t="s">
        <v>382</v>
      </c>
      <c r="D18" s="20"/>
      <c r="E18" s="4"/>
      <c r="F18" s="4"/>
      <c r="G18" s="4"/>
      <c r="H18" s="4"/>
      <c r="I18" s="4"/>
      <c r="J18" s="4"/>
      <c r="K18" s="4"/>
      <c r="L18" s="4"/>
    </row>
    <row r="19" spans="2:14" x14ac:dyDescent="0.2">
      <c r="B19" s="12"/>
      <c r="C19" s="237"/>
      <c r="D19" s="4"/>
      <c r="E19" s="4"/>
      <c r="F19" s="4"/>
      <c r="G19" s="4"/>
      <c r="H19" s="4"/>
      <c r="I19" s="4"/>
      <c r="J19" s="4"/>
      <c r="K19" s="4"/>
      <c r="L19" s="4"/>
    </row>
    <row r="20" spans="2:14" x14ac:dyDescent="0.2">
      <c r="B20" s="12" t="s">
        <v>332</v>
      </c>
      <c r="C20" s="237" t="s">
        <v>333</v>
      </c>
      <c r="D20" s="4"/>
      <c r="E20" s="4"/>
      <c r="F20" s="4"/>
      <c r="G20" s="4"/>
      <c r="H20" s="4"/>
      <c r="I20" s="4"/>
      <c r="J20" s="4"/>
      <c r="K20" s="4"/>
      <c r="L20" s="4"/>
    </row>
    <row r="21" spans="2:14" x14ac:dyDescent="0.2">
      <c r="B21" s="12"/>
      <c r="C21" s="238" t="s">
        <v>48</v>
      </c>
      <c r="D21" s="237" t="s">
        <v>409</v>
      </c>
      <c r="E21" s="4"/>
      <c r="F21" s="4"/>
      <c r="G21" s="4"/>
      <c r="H21" s="4"/>
      <c r="I21" s="4"/>
      <c r="J21" s="4"/>
      <c r="K21" s="4"/>
      <c r="L21" s="4"/>
    </row>
    <row r="22" spans="2:14" x14ac:dyDescent="0.2">
      <c r="B22" s="12"/>
      <c r="C22" s="237"/>
      <c r="D22" s="4" t="s">
        <v>347</v>
      </c>
      <c r="E22" s="4"/>
      <c r="F22" s="4"/>
      <c r="G22" s="4"/>
      <c r="H22" s="4"/>
      <c r="I22" s="4"/>
      <c r="J22" s="4"/>
      <c r="K22" s="4"/>
      <c r="L22" s="4"/>
    </row>
    <row r="23" spans="2:14" x14ac:dyDescent="0.2">
      <c r="B23" s="12"/>
      <c r="C23" s="237" t="s">
        <v>48</v>
      </c>
      <c r="D23" s="237" t="s">
        <v>404</v>
      </c>
      <c r="E23" s="4"/>
      <c r="F23" s="4"/>
      <c r="G23" s="4"/>
      <c r="H23" s="4"/>
      <c r="I23" s="4"/>
      <c r="J23" s="4"/>
      <c r="K23" s="4"/>
      <c r="L23" s="4"/>
    </row>
    <row r="24" spans="2:14" x14ac:dyDescent="0.2">
      <c r="B24" s="12"/>
      <c r="C24" s="237" t="s">
        <v>48</v>
      </c>
      <c r="D24" s="237" t="s">
        <v>387</v>
      </c>
      <c r="E24" s="4"/>
      <c r="F24" s="4"/>
      <c r="G24" s="4"/>
      <c r="H24" s="4"/>
      <c r="I24" s="4"/>
      <c r="J24" s="4"/>
      <c r="K24" s="4"/>
      <c r="L24" s="4"/>
    </row>
    <row r="25" spans="2:14" x14ac:dyDescent="0.2">
      <c r="B25" s="12"/>
      <c r="C25" s="237" t="s">
        <v>48</v>
      </c>
      <c r="D25" s="237" t="s">
        <v>362</v>
      </c>
      <c r="E25" s="4"/>
      <c r="F25" s="4"/>
      <c r="G25" s="4"/>
      <c r="H25" s="4"/>
      <c r="I25" s="4"/>
      <c r="J25" s="4"/>
      <c r="K25" s="4"/>
      <c r="L25" s="4"/>
    </row>
    <row r="26" spans="2:14" x14ac:dyDescent="0.2">
      <c r="B26" s="12"/>
      <c r="C26" s="19" t="s">
        <v>48</v>
      </c>
      <c r="D26" s="237" t="s">
        <v>390</v>
      </c>
      <c r="E26" s="4"/>
      <c r="F26" s="4"/>
      <c r="G26" s="4"/>
      <c r="H26" s="4"/>
      <c r="I26" s="4"/>
      <c r="J26" s="4"/>
      <c r="K26" s="4"/>
      <c r="L26" s="4"/>
    </row>
    <row r="27" spans="2:14" x14ac:dyDescent="0.2">
      <c r="B27" s="12"/>
      <c r="C27" s="237"/>
      <c r="D27" s="159" t="s">
        <v>391</v>
      </c>
      <c r="E27" s="329" t="s">
        <v>392</v>
      </c>
      <c r="F27" s="329"/>
      <c r="G27" s="329"/>
      <c r="H27" s="329"/>
      <c r="I27" s="329"/>
      <c r="J27" s="329"/>
      <c r="K27" s="329"/>
      <c r="L27" s="329"/>
      <c r="M27" s="329"/>
      <c r="N27" s="329"/>
    </row>
    <row r="28" spans="2:14" ht="15" customHeight="1" x14ac:dyDescent="0.2">
      <c r="B28" s="12"/>
      <c r="C28" s="237"/>
      <c r="D28" s="159" t="s">
        <v>393</v>
      </c>
      <c r="E28" s="4" t="s">
        <v>396</v>
      </c>
      <c r="F28" s="307"/>
      <c r="G28" s="307"/>
      <c r="H28" s="307"/>
      <c r="I28" s="307"/>
      <c r="J28" s="307"/>
      <c r="K28" s="307"/>
      <c r="L28" s="307"/>
    </row>
    <row r="29" spans="2:14" ht="15" customHeight="1" x14ac:dyDescent="0.2">
      <c r="B29" s="12"/>
      <c r="C29" s="237"/>
      <c r="D29" s="159"/>
      <c r="E29" s="4" t="s">
        <v>397</v>
      </c>
      <c r="F29" s="307"/>
      <c r="G29" s="307"/>
      <c r="H29" s="307"/>
      <c r="I29" s="307"/>
      <c r="J29" s="307"/>
      <c r="K29" s="307"/>
      <c r="L29" s="307"/>
    </row>
    <row r="30" spans="2:14" ht="15" customHeight="1" x14ac:dyDescent="0.2">
      <c r="B30" s="12"/>
      <c r="C30" s="237"/>
      <c r="D30" s="159" t="s">
        <v>394</v>
      </c>
      <c r="E30" s="329" t="s">
        <v>395</v>
      </c>
      <c r="F30" s="329"/>
      <c r="G30" s="329"/>
      <c r="H30" s="329"/>
      <c r="I30" s="329"/>
      <c r="J30" s="329"/>
      <c r="K30" s="329"/>
      <c r="L30" s="329"/>
      <c r="M30" s="329"/>
      <c r="N30" s="329"/>
    </row>
    <row r="31" spans="2:14" x14ac:dyDescent="0.2">
      <c r="B31" s="12"/>
      <c r="C31" s="237"/>
      <c r="D31" s="4"/>
      <c r="E31" s="4"/>
      <c r="F31" s="4"/>
      <c r="G31" s="4"/>
      <c r="H31" s="4"/>
      <c r="I31" s="4"/>
      <c r="J31" s="4"/>
      <c r="K31" s="4"/>
      <c r="L31" s="4"/>
    </row>
    <row r="32" spans="2:14" x14ac:dyDescent="0.2">
      <c r="B32" s="12" t="s">
        <v>332</v>
      </c>
      <c r="C32" s="237" t="s">
        <v>339</v>
      </c>
      <c r="D32" s="4"/>
      <c r="E32" s="4"/>
      <c r="F32" s="4"/>
      <c r="G32" s="4"/>
      <c r="H32" s="4"/>
      <c r="I32" s="4"/>
      <c r="J32" s="4"/>
      <c r="K32" s="4"/>
      <c r="L32" s="4"/>
    </row>
    <row r="33" spans="2:12" x14ac:dyDescent="0.2">
      <c r="B33" s="12"/>
      <c r="C33" s="237" t="s">
        <v>48</v>
      </c>
      <c r="D33" s="4" t="s">
        <v>423</v>
      </c>
      <c r="E33" s="4"/>
      <c r="F33" s="4"/>
      <c r="G33" s="4"/>
      <c r="H33" s="4"/>
      <c r="I33" s="4"/>
      <c r="J33" s="4"/>
      <c r="K33" s="4"/>
      <c r="L33" s="4"/>
    </row>
    <row r="34" spans="2:12" x14ac:dyDescent="0.2">
      <c r="B34" s="12"/>
      <c r="C34" s="237"/>
      <c r="D34" s="4"/>
      <c r="E34" s="4"/>
      <c r="F34" s="4"/>
      <c r="G34" s="4"/>
      <c r="H34" s="4"/>
      <c r="I34" s="4"/>
      <c r="J34" s="4"/>
      <c r="K34" s="4"/>
      <c r="L34" s="4"/>
    </row>
    <row r="35" spans="2:12" x14ac:dyDescent="0.2">
      <c r="B35" s="12" t="s">
        <v>332</v>
      </c>
      <c r="C35" s="237" t="s">
        <v>398</v>
      </c>
      <c r="E35" s="4"/>
      <c r="F35" s="4"/>
      <c r="G35" s="4"/>
      <c r="H35" s="4"/>
      <c r="I35" s="4"/>
      <c r="J35" s="4"/>
      <c r="K35" s="4"/>
      <c r="L35" s="4"/>
    </row>
    <row r="36" spans="2:12" x14ac:dyDescent="0.2">
      <c r="B36" s="12"/>
      <c r="C36" s="237" t="s">
        <v>48</v>
      </c>
      <c r="D36" s="4" t="s">
        <v>400</v>
      </c>
      <c r="E36" s="4"/>
      <c r="F36" s="4"/>
      <c r="G36" s="4"/>
      <c r="H36" s="4"/>
      <c r="I36" s="4"/>
      <c r="J36" s="4"/>
      <c r="K36" s="4"/>
      <c r="L36" s="4"/>
    </row>
    <row r="37" spans="2:12" x14ac:dyDescent="0.2">
      <c r="B37" s="12"/>
      <c r="C37" s="237" t="s">
        <v>48</v>
      </c>
      <c r="D37" s="465" t="s">
        <v>399</v>
      </c>
      <c r="E37" s="466"/>
      <c r="F37" s="466"/>
      <c r="G37" s="466"/>
      <c r="H37" s="466"/>
      <c r="I37" s="466"/>
      <c r="J37" s="466"/>
      <c r="K37" s="466"/>
      <c r="L37" s="466"/>
    </row>
    <row r="38" spans="2:12" x14ac:dyDescent="0.2">
      <c r="B38" s="12"/>
      <c r="C38" s="237"/>
      <c r="D38" s="466"/>
      <c r="E38" s="466"/>
      <c r="F38" s="466"/>
      <c r="G38" s="466"/>
      <c r="H38" s="466"/>
      <c r="I38" s="466"/>
      <c r="J38" s="466"/>
      <c r="K38" s="466"/>
      <c r="L38" s="466"/>
    </row>
    <row r="39" spans="2:12" x14ac:dyDescent="0.2">
      <c r="B39" s="12"/>
      <c r="C39" s="237"/>
      <c r="D39" s="4"/>
      <c r="E39" s="4"/>
      <c r="F39" s="4"/>
      <c r="G39" s="4"/>
      <c r="H39" s="4"/>
      <c r="I39" s="4"/>
      <c r="J39" s="4"/>
      <c r="K39" s="4"/>
      <c r="L39" s="4"/>
    </row>
    <row r="40" spans="2:12" x14ac:dyDescent="0.2">
      <c r="B40" s="12" t="s">
        <v>332</v>
      </c>
      <c r="C40" s="237" t="s">
        <v>340</v>
      </c>
      <c r="D40" s="4"/>
      <c r="E40" s="4"/>
      <c r="F40" s="4"/>
      <c r="G40" s="4"/>
      <c r="H40" s="4"/>
      <c r="I40" s="4"/>
      <c r="J40" s="4"/>
      <c r="K40" s="4"/>
      <c r="L40" s="4"/>
    </row>
    <row r="41" spans="2:12" x14ac:dyDescent="0.2">
      <c r="B41" s="12"/>
      <c r="C41" s="237" t="s">
        <v>48</v>
      </c>
      <c r="D41" s="4" t="s">
        <v>335</v>
      </c>
      <c r="E41" s="4"/>
      <c r="F41" s="4"/>
      <c r="G41" s="4"/>
      <c r="H41" s="4"/>
      <c r="I41" s="4"/>
      <c r="J41" s="4"/>
      <c r="K41" s="4"/>
      <c r="L41" s="4"/>
    </row>
    <row r="42" spans="2:12" x14ac:dyDescent="0.2">
      <c r="B42" s="12"/>
      <c r="C42" s="237" t="s">
        <v>48</v>
      </c>
      <c r="D42" s="237" t="s">
        <v>359</v>
      </c>
      <c r="E42" s="4"/>
      <c r="F42" s="4"/>
      <c r="G42" s="4"/>
      <c r="H42" s="4"/>
      <c r="I42" s="4"/>
      <c r="J42" s="4"/>
      <c r="K42" s="4"/>
      <c r="L42" s="4"/>
    </row>
    <row r="43" spans="2:12" x14ac:dyDescent="0.2">
      <c r="B43" s="12"/>
      <c r="C43" s="237"/>
      <c r="D43" s="237"/>
      <c r="E43" s="4"/>
      <c r="F43" s="4"/>
      <c r="G43" s="4"/>
      <c r="H43" s="4"/>
      <c r="I43" s="4"/>
      <c r="J43" s="4"/>
      <c r="K43" s="4"/>
      <c r="L43" s="4"/>
    </row>
    <row r="44" spans="2:12" x14ac:dyDescent="0.2">
      <c r="B44" s="12" t="s">
        <v>332</v>
      </c>
      <c r="C44" s="237" t="s">
        <v>334</v>
      </c>
      <c r="D44" s="4"/>
      <c r="E44" s="4"/>
      <c r="F44" s="4"/>
      <c r="G44" s="4"/>
      <c r="H44" s="4"/>
      <c r="I44" s="4"/>
      <c r="J44" s="4"/>
      <c r="K44" s="4"/>
      <c r="L44" s="4"/>
    </row>
    <row r="45" spans="2:12" x14ac:dyDescent="0.2">
      <c r="B45" s="12"/>
      <c r="D45" s="4"/>
      <c r="E45" s="4"/>
      <c r="F45" s="4"/>
      <c r="G45" s="4"/>
      <c r="H45" s="4"/>
      <c r="I45" s="4"/>
      <c r="J45" s="4"/>
      <c r="K45" s="4"/>
      <c r="L45" s="4"/>
    </row>
    <row r="46" spans="2:12" x14ac:dyDescent="0.2">
      <c r="B46" s="12" t="s">
        <v>332</v>
      </c>
      <c r="C46" s="237" t="s">
        <v>336</v>
      </c>
      <c r="D46" s="4"/>
      <c r="E46" s="4"/>
      <c r="F46" s="4"/>
      <c r="G46" s="4"/>
      <c r="H46" s="4"/>
      <c r="I46" s="4"/>
      <c r="J46" s="4"/>
      <c r="K46" s="4"/>
      <c r="L46" s="4"/>
    </row>
    <row r="48" spans="2:12" x14ac:dyDescent="0.2">
      <c r="B48" s="308" t="s">
        <v>332</v>
      </c>
      <c r="C48" s="117" t="s">
        <v>337</v>
      </c>
    </row>
    <row r="49" spans="1:14" x14ac:dyDescent="0.2">
      <c r="B49" s="4"/>
      <c r="C49" s="7" t="s">
        <v>48</v>
      </c>
      <c r="D49" s="4" t="s">
        <v>361</v>
      </c>
    </row>
    <row r="50" spans="1:14" x14ac:dyDescent="0.2">
      <c r="C50" s="7" t="s">
        <v>48</v>
      </c>
      <c r="D50" s="4" t="s">
        <v>338</v>
      </c>
    </row>
    <row r="51" spans="1:14" x14ac:dyDescent="0.2">
      <c r="C51" s="7" t="s">
        <v>48</v>
      </c>
      <c r="D51" s="4" t="s">
        <v>346</v>
      </c>
    </row>
    <row r="52" spans="1:14" x14ac:dyDescent="0.2">
      <c r="C52" s="7"/>
    </row>
    <row r="53" spans="1:14" x14ac:dyDescent="0.2">
      <c r="B53" s="19" t="s">
        <v>332</v>
      </c>
      <c r="C53" s="4" t="s">
        <v>360</v>
      </c>
      <c r="D53" s="4"/>
      <c r="E53" s="237"/>
      <c r="F53" s="4"/>
      <c r="G53" s="4"/>
      <c r="H53" s="4"/>
      <c r="I53" s="4"/>
      <c r="J53" s="4"/>
      <c r="K53" s="4"/>
    </row>
    <row r="54" spans="1:14" x14ac:dyDescent="0.2">
      <c r="B54" s="19"/>
      <c r="C54" s="4" t="s">
        <v>48</v>
      </c>
      <c r="D54" s="4" t="s">
        <v>405</v>
      </c>
      <c r="E54" s="237"/>
      <c r="F54" s="4"/>
      <c r="G54" s="4"/>
      <c r="H54" s="4"/>
      <c r="I54" s="4"/>
      <c r="J54" s="4"/>
      <c r="K54" s="4"/>
    </row>
    <row r="55" spans="1:14" x14ac:dyDescent="0.2">
      <c r="B55" s="19"/>
      <c r="C55" s="4"/>
      <c r="D55" s="4" t="s">
        <v>406</v>
      </c>
      <c r="E55" s="237"/>
      <c r="F55" s="4"/>
      <c r="G55" s="4"/>
      <c r="H55" s="4"/>
      <c r="I55" s="4"/>
      <c r="J55" s="4"/>
      <c r="K55" s="4"/>
      <c r="N55" s="4"/>
    </row>
    <row r="56" spans="1:14" x14ac:dyDescent="0.2">
      <c r="B56" s="19"/>
      <c r="K56" s="4"/>
      <c r="N56" s="4"/>
    </row>
    <row r="57" spans="1:14" x14ac:dyDescent="0.2">
      <c r="N57" s="4"/>
    </row>
    <row r="59" spans="1:14" x14ac:dyDescent="0.2">
      <c r="A59" s="43" t="s">
        <v>388</v>
      </c>
    </row>
  </sheetData>
  <mergeCells count="6">
    <mergeCell ref="A1:L1"/>
    <mergeCell ref="C9:L10"/>
    <mergeCell ref="E30:N30"/>
    <mergeCell ref="E27:N27"/>
    <mergeCell ref="D37:L38"/>
    <mergeCell ref="C12:L1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0F0EE28623B24B9641CB1035C1DF0B" ma:contentTypeVersion="19" ma:contentTypeDescription="Crée un document." ma:contentTypeScope="" ma:versionID="902a81e4beb8204702a681e31d88afae">
  <xsd:schema xmlns:xsd="http://www.w3.org/2001/XMLSchema" xmlns:xs="http://www.w3.org/2001/XMLSchema" xmlns:p="http://schemas.microsoft.com/office/2006/metadata/properties" xmlns:ns2="995c7fa0-c7ce-4135-b1bb-e7af7b680b45" xmlns:ns3="dc2e72fa-f2bf-4b7e-897e-98e66666beee" targetNamespace="http://schemas.microsoft.com/office/2006/metadata/properties" ma:root="true" ma:fieldsID="f7c9ea5541fefa85a0060ae91239a4fa" ns2:_="" ns3:_="">
    <xsd:import namespace="995c7fa0-c7ce-4135-b1bb-e7af7b680b45"/>
    <xsd:import namespace="dc2e72fa-f2bf-4b7e-897e-98e66666be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Keywordtopic" minOccurs="0"/>
                <xsd:element ref="ns2: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c7fa0-c7ce-4135-b1bb-e7af7b680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7f0aa716-bba0-4bb8-a561-918f9f9bf113" ma:termSetId="09814cd3-568e-fe90-9814-8d621ff8fb84" ma:anchorId="fba54fb3-c3e1-fe81-a776-ca4b69148c4d" ma:open="true" ma:isKeyword="false">
      <xsd:complexType>
        <xsd:sequence>
          <xsd:element ref="pc:Terms" minOccurs="0" maxOccurs="1"/>
        </xsd:sequence>
      </xsd:complexType>
    </xsd:element>
    <xsd:element name="Keywordtopic" ma:index="27" nillable="true" ma:displayName="Keyword topic" ma:format="Dropdown" ma:internalName="Keywordtopic">
      <xsd:simpleType>
        <xsd:restriction base="dms:Choice">
          <xsd:enumeration value="Choice 1"/>
          <xsd:enumeration value="Choice 2"/>
          <xsd:enumeration value="Choice 3"/>
        </xsd:restriction>
      </xsd:simpleType>
    </xsd:element>
    <xsd:element name="tag" ma:index="28" nillable="true" ma:displayName="tag" ma:format="Dropdown" ma:internalName="tag">
      <xsd:simpleType>
        <xsd:restriction base="dms:Choice">
          <xsd:enumeration value="Choice 1"/>
          <xsd:enumeration value="Choice 2"/>
          <xsd:enumeration value="Choice 3"/>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e72fa-f2bf-4b7e-897e-98e66666beee"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_dlc_DocId" ma:index="18" nillable="true" ma:displayName="Valeur d’ID de document" ma:description="Valeur de l’ID de document affecté à cet élément." ma:indexed="true" ma:internalName="_dlc_DocId" ma:readOnly="true">
      <xsd:simpleType>
        <xsd:restriction base="dms:Text"/>
      </xsd:simpleType>
    </xsd:element>
    <xsd:element name="_dlc_DocIdUrl" ma:index="1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Conserver l’ID" ma:description="Conserver l’ID lors de l’ajout." ma:hidden="true" ma:internalName="_dlc_DocIdPersistId" ma:readOnly="true">
      <xsd:simpleType>
        <xsd:restriction base="dms:Boolean"/>
      </xsd:simpleType>
    </xsd:element>
    <xsd:element name="TaxCatchAll" ma:index="26" nillable="true" ma:displayName="Taxonomy Catch All Column" ma:hidden="true" ma:list="{50eb15e6-7c31-4b49-8a93-eef69ec349e0}" ma:internalName="TaxCatchAll" ma:showField="CatchAllData" ma:web="dc2e72fa-f2bf-4b7e-897e-98e66666b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wordtopic xmlns="995c7fa0-c7ce-4135-b1bb-e7af7b680b45" xsi:nil="true"/>
    <lcf76f155ced4ddcb4097134ff3c332f xmlns="995c7fa0-c7ce-4135-b1bb-e7af7b680b45">
      <Terms xmlns="http://schemas.microsoft.com/office/infopath/2007/PartnerControls"/>
    </lcf76f155ced4ddcb4097134ff3c332f>
    <tag xmlns="995c7fa0-c7ce-4135-b1bb-e7af7b680b45" xsi:nil="true"/>
    <TaxCatchAll xmlns="dc2e72fa-f2bf-4b7e-897e-98e66666beee" xsi:nil="true"/>
    <_dlc_DocId xmlns="dc2e72fa-f2bf-4b7e-897e-98e66666beee">CMFREL-1750552771-5307</_dlc_DocId>
    <_dlc_DocIdUrl xmlns="dc2e72fa-f2bf-4b7e-897e-98e66666beee">
      <Url>https://telefilm.sharepoint.com/sites/TheRebrandGroup/_layouts/15/DocIdRedir.aspx?ID=CMFREL-1750552771-5307</Url>
      <Description>CMFREL-1750552771-5307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A73F00-D0B1-4585-9C7F-A6CE8031681D}">
  <ds:schemaRefs>
    <ds:schemaRef ds:uri="http://schemas.microsoft.com/sharepoint/v3/contenttype/forms"/>
  </ds:schemaRefs>
</ds:datastoreItem>
</file>

<file path=customXml/itemProps2.xml><?xml version="1.0" encoding="utf-8"?>
<ds:datastoreItem xmlns:ds="http://schemas.openxmlformats.org/officeDocument/2006/customXml" ds:itemID="{DA37E509-B230-4516-A4C0-B2AFCB235F0D}"/>
</file>

<file path=customXml/itemProps3.xml><?xml version="1.0" encoding="utf-8"?>
<ds:datastoreItem xmlns:ds="http://schemas.openxmlformats.org/officeDocument/2006/customXml" ds:itemID="{7E8C710F-ED33-4D9D-BE0A-672BD5965518}">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205C0A7C-5CF2-475C-BFDC-D5C8A217AE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Sommaire (protégé)</vt:lpstr>
      <vt:lpstr>Détail</vt:lpstr>
      <vt:lpstr>Mouv. trés.</vt:lpstr>
      <vt:lpstr>Instructions</vt:lpstr>
      <vt:lpstr>Détail!Print_Area</vt:lpstr>
      <vt:lpstr>'Sommaire (protégé)'!Print_Area</vt:lpstr>
      <vt:lpstr>Détail!Print_Titles</vt:lpstr>
      <vt:lpstr>Détail!test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Deschênes, Michelle (MTL)</dc:creator>
  <cp:keywords/>
  <dc:description/>
  <cp:lastModifiedBy>Beliveau, Elaine (MTL)</cp:lastModifiedBy>
  <cp:revision/>
  <cp:lastPrinted>2023-04-06T19:39:51Z</cp:lastPrinted>
  <dcterms:created xsi:type="dcterms:W3CDTF">2004-11-22T17:14:34Z</dcterms:created>
  <dcterms:modified xsi:type="dcterms:W3CDTF">2025-04-22T15:57:18Z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0x0101003F0F0EE28623B24B9641CB1035C1DF0B</vt:lpwstr>
  </property>
  <property fmtid="{D5CDD505-2E9C-101B-9397-08002B2CF9AE}" pid="3" name="_dlc_DocIdItemGuid">
    <vt:lpwstr>fab3260c-7c72-4abd-b319-273cef96bd52</vt:lpwstr>
  </property>
</Properties>
</file>